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نسب مالية" sheetId="1" r:id="rId1"/>
  </sheets>
  <externalReferences>
    <externalReference r:id="rId2"/>
    <externalReference r:id="rId3"/>
    <externalReference r:id="rId4"/>
    <externalReference r:id="rId5"/>
  </externalReferences>
  <calcPr calcId="144525"/>
</workbook>
</file>

<file path=xl/calcChain.xml><?xml version="1.0" encoding="utf-8"?>
<calcChain xmlns="http://schemas.openxmlformats.org/spreadsheetml/2006/main">
  <c r="Q34" i="1" l="1"/>
  <c r="P34" i="1"/>
  <c r="O34" i="1"/>
  <c r="L34" i="1"/>
  <c r="Q32" i="1"/>
  <c r="P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S26" i="1"/>
  <c r="R26" i="1"/>
  <c r="Q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S24" i="1"/>
  <c r="R24" i="1"/>
  <c r="Q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S23" i="1"/>
  <c r="R23" i="1"/>
  <c r="Q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S22" i="1"/>
  <c r="R22" i="1"/>
  <c r="Q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S21" i="1"/>
  <c r="R21" i="1"/>
  <c r="Q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S19" i="1"/>
  <c r="R19" i="1"/>
  <c r="Q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S18" i="1"/>
  <c r="R18" i="1"/>
  <c r="Q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S17" i="1"/>
  <c r="R17" i="1"/>
  <c r="Q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S16" i="1"/>
  <c r="R16" i="1"/>
  <c r="Q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S14" i="1"/>
  <c r="R14" i="1"/>
  <c r="Q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S9" i="1"/>
  <c r="S13" i="1" s="1"/>
  <c r="R9" i="1"/>
  <c r="R13" i="1" s="1"/>
  <c r="Q9" i="1"/>
  <c r="Q13" i="1" s="1"/>
  <c r="O9" i="1"/>
  <c r="O13" i="1" s="1"/>
  <c r="N9" i="1"/>
  <c r="N13" i="1" s="1"/>
  <c r="M9" i="1"/>
  <c r="M13" i="1" s="1"/>
  <c r="L9" i="1"/>
  <c r="L13" i="1" s="1"/>
  <c r="K9" i="1"/>
  <c r="K13" i="1" s="1"/>
  <c r="J9" i="1"/>
  <c r="J13" i="1" s="1"/>
  <c r="I9" i="1"/>
  <c r="I13" i="1" s="1"/>
  <c r="H9" i="1"/>
  <c r="H13" i="1" s="1"/>
  <c r="G9" i="1"/>
  <c r="G13" i="1" s="1"/>
  <c r="F9" i="1"/>
  <c r="F13" i="1" s="1"/>
  <c r="E9" i="1"/>
  <c r="E13" i="1" s="1"/>
  <c r="D9" i="1"/>
  <c r="D13" i="1" s="1"/>
  <c r="C9" i="1"/>
  <c r="C13" i="1" s="1"/>
  <c r="B9" i="1"/>
  <c r="B13" i="1" s="1"/>
  <c r="Q8" i="1"/>
  <c r="Q12" i="1" s="1"/>
  <c r="S7" i="1"/>
  <c r="R7" i="1"/>
  <c r="Q7" i="1"/>
  <c r="Q10" i="1" s="1"/>
  <c r="O7" i="1"/>
  <c r="O10" i="1" s="1"/>
  <c r="N7" i="1"/>
  <c r="N10" i="1" s="1"/>
  <c r="M7" i="1"/>
  <c r="M10" i="1" s="1"/>
  <c r="L7" i="1"/>
  <c r="L10" i="1" s="1"/>
  <c r="K7" i="1"/>
  <c r="K10" i="1" s="1"/>
  <c r="J7" i="1"/>
  <c r="J10" i="1" s="1"/>
  <c r="I7" i="1"/>
  <c r="I10" i="1" s="1"/>
  <c r="H7" i="1"/>
  <c r="H10" i="1" s="1"/>
  <c r="G7" i="1"/>
  <c r="G10" i="1" s="1"/>
  <c r="F7" i="1"/>
  <c r="F10" i="1" s="1"/>
  <c r="E7" i="1"/>
  <c r="E10" i="1" s="1"/>
  <c r="D7" i="1"/>
  <c r="D10" i="1" s="1"/>
  <c r="C7" i="1"/>
  <c r="C10" i="1" s="1"/>
  <c r="B7" i="1"/>
  <c r="B10" i="1" s="1"/>
  <c r="Q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Q11" i="1" l="1"/>
</calcChain>
</file>

<file path=xl/sharedStrings.xml><?xml version="1.0" encoding="utf-8"?>
<sst xmlns="http://schemas.openxmlformats.org/spreadsheetml/2006/main" count="159" uniqueCount="86">
  <si>
    <t>بنك بيمو السعودي الفرنسي (BBSF)</t>
  </si>
  <si>
    <t>النسب المالية</t>
  </si>
  <si>
    <t>Financial Ratios</t>
  </si>
  <si>
    <t>بعد تطبيق المعيار رقم 9</t>
  </si>
  <si>
    <t>النسب</t>
  </si>
  <si>
    <t>شرح النسبة</t>
  </si>
  <si>
    <t xml:space="preserve"> (%) معدل دوران السهم</t>
  </si>
  <si>
    <t>*</t>
  </si>
  <si>
    <t>عدد الأسهم المتداولة / عدد الأسهم</t>
  </si>
  <si>
    <t>Turnover Ratio  (%)</t>
  </si>
  <si>
    <t>عائد السهم الواحد ( ليرة سورية )</t>
  </si>
  <si>
    <t>صافي الأرباح / عدد الأسهم</t>
  </si>
  <si>
    <t>Earnings Per Share (SP)</t>
  </si>
  <si>
    <t>الأرباح الموزعة للسهم الواحد ( ليرة سورية )</t>
  </si>
  <si>
    <t>الأرباح الموزعة / عدد الأسهم</t>
  </si>
  <si>
    <t>Dividend per share (SP)</t>
  </si>
  <si>
    <t>القيمة الدفترية للسهم الواحد ( ليرة سورية )</t>
  </si>
  <si>
    <t>صافي حقوق المساهمين / عدد الأسهم</t>
  </si>
  <si>
    <t>Book Value Per Share (SP)</t>
  </si>
  <si>
    <t>القيمة السوقية الى العائد (مره)</t>
  </si>
  <si>
    <t>القيمة السوقية / العائد</t>
  </si>
  <si>
    <t>Price Earnings Ratio (Times)</t>
  </si>
  <si>
    <t xml:space="preserve"> (%) الأرباح الموزعة الى القيمة السوقية</t>
  </si>
  <si>
    <t>الربح الموزع للسهم / القيمة السوقية للسهم</t>
  </si>
  <si>
    <t>Dividend Yield  (%)</t>
  </si>
  <si>
    <t xml:space="preserve"> (%) الأرباح الموزعة للسهم الى عائد السهم</t>
  </si>
  <si>
    <t>الربح الموزع للسهم / عائد السهم</t>
  </si>
  <si>
    <t>Dividend Per Share to Earnings Per Share  (%)</t>
  </si>
  <si>
    <t>القيمة السوقية الى القيمة الدفترية (مره)</t>
  </si>
  <si>
    <t>القيمة السوقية / القيمة الدفترية</t>
  </si>
  <si>
    <t>Price to Book Value (Times)</t>
  </si>
  <si>
    <t>العائد على مجموع الموجودات  (%)</t>
  </si>
  <si>
    <t>صافي الربح / مجموع الموجودات</t>
  </si>
  <si>
    <t>Return On Assets  (%)</t>
  </si>
  <si>
    <t>العائد على حقوق المساهمين  (%)</t>
  </si>
  <si>
    <t>صافي الربح / صافي حقوق المساهمين</t>
  </si>
  <si>
    <t>Return On Equity  (%)</t>
  </si>
  <si>
    <t>صافي الفوائد والعمولات / إجمالي الدخل  (%)</t>
  </si>
  <si>
    <t>صافي الفوائد والعمولات / اجمالي الدخل</t>
  </si>
  <si>
    <t>Net interest and commission  / Total Income (%)</t>
  </si>
  <si>
    <t>صافي الفوائد والعمولات / إجمالي الدخل</t>
  </si>
  <si>
    <t xml:space="preserve"> (%) صافي الربح / إجمالي الدخل</t>
  </si>
  <si>
    <t xml:space="preserve"> صافي الربح / اجمالي الدخل</t>
  </si>
  <si>
    <t>Net Income / Total Income  (%)</t>
  </si>
  <si>
    <t xml:space="preserve"> صافي الربح / إجمالي الدخل</t>
  </si>
  <si>
    <t xml:space="preserve"> (%) اجمالي الدخل / الموجودات</t>
  </si>
  <si>
    <t xml:space="preserve"> اجمالي الدخل / الموجودات</t>
  </si>
  <si>
    <t>Total Income / Tota Assets  (%)</t>
  </si>
  <si>
    <t xml:space="preserve"> إجمالي الدخل / الموجودات</t>
  </si>
  <si>
    <t xml:space="preserve"> (%) نسبة الملكية</t>
  </si>
  <si>
    <t>حقوق المساهمين / مجموع الموجودات</t>
  </si>
  <si>
    <t>Equity Ratio  (%)</t>
  </si>
  <si>
    <t xml:space="preserve"> (%) حقوق المساهمين / إجمالي الودائع</t>
  </si>
  <si>
    <t xml:space="preserve"> حقوق المساهمين / اجمالي الودائع</t>
  </si>
  <si>
    <t>Shareholders Equity / Total Deposits  (%)</t>
  </si>
  <si>
    <t xml:space="preserve"> حقوق المساهمين / إجمالي الودائع</t>
  </si>
  <si>
    <t xml:space="preserve"> (%) معدل المديونية</t>
  </si>
  <si>
    <t>المطلوبات متداولة / مجموع الموجودات</t>
  </si>
  <si>
    <t>Debt Ratio  (%)</t>
  </si>
  <si>
    <t xml:space="preserve"> (%) إجمالي الودائع / مجموع الموجودات</t>
  </si>
  <si>
    <t xml:space="preserve"> اجمالي الودائع / مجموع الموجودات</t>
  </si>
  <si>
    <t>Total Deposits / Total  Assets  (%)</t>
  </si>
  <si>
    <t xml:space="preserve"> إجمالي الودائع / مجموع الموجودات</t>
  </si>
  <si>
    <t xml:space="preserve"> (%) صافي التسهيلات / مجموع الموجودات</t>
  </si>
  <si>
    <t xml:space="preserve"> صافي التسهيلات الى مجموع الموجودات</t>
  </si>
  <si>
    <t>Net Credit Facilities to Total Assets  (%)</t>
  </si>
  <si>
    <t xml:space="preserve"> صافي التسهيلات / مجموع الموجودات</t>
  </si>
  <si>
    <t>صافي التسهيلات / اجمالي الودائع  (%)</t>
  </si>
  <si>
    <t xml:space="preserve">صافي التسهيلات/ اجمالي الودائع </t>
  </si>
  <si>
    <t>Net Credit Facilities to Total Deposits  (%)</t>
  </si>
  <si>
    <t xml:space="preserve">صافي التسهيلات / إجمالي الودائع </t>
  </si>
  <si>
    <t xml:space="preserve"> (%) حقوق المساهمين / صافي التسهيلات</t>
  </si>
  <si>
    <t xml:space="preserve"> حقوق المساهمين/ صافي التسهيلات</t>
  </si>
  <si>
    <t>Shareholders Equity to Credit Facilities,Net  (%)</t>
  </si>
  <si>
    <t xml:space="preserve"> حقوق المساهمين / صافي التسهيلات</t>
  </si>
  <si>
    <t>نسبة السيولة (مره)</t>
  </si>
  <si>
    <t>الموجودات المتداولة / المطاليب المتداولة</t>
  </si>
  <si>
    <t xml:space="preserve">Quick Ratio (Times) </t>
  </si>
  <si>
    <t>تم تعديل القيمة السوقية وإعادة احتساب وسطي عدد الأسهم لفترات المقارنة نظراً لتعديل القيمة الأسمية للسهم من 500 إلى 100 ليرة سورية للسهم الواحد خلال عام 2012</t>
  </si>
  <si>
    <t>The market value has been adjusted and  the average number of shares has been re-calculated for the comparative periods due to the modification of the nominal value per share from 500 SP to 100 SP during the year 2012</t>
  </si>
  <si>
    <t>عدد الأسهم المكتتب بها</t>
  </si>
  <si>
    <t>عدد الأسهم المتداولة</t>
  </si>
  <si>
    <t>الأرباح الموزعة</t>
  </si>
  <si>
    <t>-</t>
  </si>
  <si>
    <t>القيمة السوقية للسهم</t>
  </si>
  <si>
    <t>القيمة الاسمية للسهم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</si>
</sst>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-* #,##0_-;\-* #,##0_-;_-* &quot;-&quot;??_-;_-@_-"/>
    <numFmt numFmtId="165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indexed="10"/>
      <name val="Arabic Transparent"/>
    </font>
    <font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b/>
      <sz val="14"/>
      <color theme="1"/>
      <name val="Arabic Transparent"/>
    </font>
    <font>
      <b/>
      <sz val="13"/>
      <color theme="0"/>
      <name val="Arabic Transparent"/>
      <charset val="178"/>
    </font>
    <font>
      <b/>
      <sz val="13"/>
      <color theme="1"/>
      <name val="Arabic Transparent"/>
      <charset val="178"/>
    </font>
    <font>
      <sz val="13"/>
      <color theme="1"/>
      <name val="Calibri"/>
      <family val="2"/>
      <scheme val="minor"/>
    </font>
    <font>
      <sz val="13"/>
      <color rgb="FF222222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</cellStyleXfs>
  <cellXfs count="53">
    <xf numFmtId="0" fontId="0" fillId="0" borderId="0" xfId="0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5" fillId="3" borderId="2" xfId="0" applyFont="1" applyFill="1" applyBorder="1" applyAlignment="1"/>
    <xf numFmtId="0" fontId="3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right" vertical="center" wrapText="1" inden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4" xfId="0" applyFont="1" applyFill="1" applyBorder="1" applyAlignment="1">
      <alignment horizontal="right" wrapText="1"/>
    </xf>
    <xf numFmtId="10" fontId="3" fillId="0" borderId="4" xfId="2" applyNumberFormat="1" applyFont="1" applyFill="1" applyBorder="1" applyAlignment="1">
      <alignment horizontal="center" wrapText="1"/>
    </xf>
    <xf numFmtId="2" fontId="3" fillId="0" borderId="4" xfId="0" applyNumberFormat="1" applyFont="1" applyFill="1" applyBorder="1" applyAlignment="1">
      <alignment horizontal="center" wrapText="1"/>
    </xf>
    <xf numFmtId="37" fontId="3" fillId="0" borderId="3" xfId="0" applyNumberFormat="1" applyFont="1" applyFill="1" applyBorder="1" applyAlignment="1">
      <alignment horizontal="right" vertical="center" wrapText="1"/>
    </xf>
    <xf numFmtId="10" fontId="3" fillId="0" borderId="4" xfId="2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 vertical="center"/>
    </xf>
    <xf numFmtId="2" fontId="3" fillId="0" borderId="4" xfId="0" applyNumberFormat="1" applyFont="1" applyFill="1" applyBorder="1" applyAlignment="1">
      <alignment horizontal="left" wrapText="1"/>
    </xf>
    <xf numFmtId="10" fontId="3" fillId="0" borderId="4" xfId="2" applyNumberFormat="1" applyFont="1" applyFill="1" applyBorder="1" applyAlignment="1">
      <alignment horizontal="right" vertical="center" wrapText="1"/>
    </xf>
    <xf numFmtId="39" fontId="3" fillId="0" borderId="4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Fill="1" applyBorder="1" applyAlignment="1">
      <alignment horizontal="right" vertical="center"/>
    </xf>
    <xf numFmtId="37" fontId="3" fillId="0" borderId="4" xfId="0" applyNumberFormat="1" applyFont="1" applyFill="1" applyBorder="1" applyAlignment="1">
      <alignment horizontal="right" vertical="center" wrapText="1"/>
    </xf>
    <xf numFmtId="2" fontId="3" fillId="0" borderId="4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right" vertical="center"/>
    </xf>
    <xf numFmtId="10" fontId="3" fillId="0" borderId="4" xfId="2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right" wrapText="1"/>
    </xf>
    <xf numFmtId="2" fontId="3" fillId="0" borderId="5" xfId="0" applyNumberFormat="1" applyFont="1" applyFill="1" applyBorder="1" applyAlignment="1">
      <alignment horizontal="center" wrapText="1"/>
    </xf>
    <xf numFmtId="10" fontId="3" fillId="0" borderId="5" xfId="2" applyNumberFormat="1" applyFont="1" applyFill="1" applyBorder="1" applyAlignment="1">
      <alignment horizontal="right" wrapText="1"/>
    </xf>
    <xf numFmtId="10" fontId="3" fillId="0" borderId="5" xfId="2" applyNumberFormat="1" applyFont="1" applyFill="1" applyBorder="1" applyAlignment="1">
      <alignment horizontal="left" wrapText="1"/>
    </xf>
    <xf numFmtId="0" fontId="3" fillId="0" borderId="5" xfId="0" applyFont="1" applyFill="1" applyBorder="1"/>
    <xf numFmtId="0" fontId="3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2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3" fontId="3" fillId="0" borderId="0" xfId="1" applyFont="1" applyFill="1" applyAlignment="1">
      <alignment horizontal="right"/>
    </xf>
    <xf numFmtId="165" fontId="3" fillId="0" borderId="0" xfId="1" applyNumberFormat="1" applyFont="1" applyFill="1" applyAlignment="1">
      <alignment horizontal="right"/>
    </xf>
    <xf numFmtId="164" fontId="3" fillId="0" borderId="0" xfId="3" applyNumberFormat="1" applyFont="1" applyFill="1" applyAlignment="1">
      <alignment horizontal="right"/>
    </xf>
    <xf numFmtId="165" fontId="3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9">
    <cellStyle name="Comma" xfId="1" builtinId="3"/>
    <cellStyle name="Comma 2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EMO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1/My%20Documents/Downloads/&#1605;&#1604;&#1601;&#1575;&#1578;%20&#1605;&#1587;&#1575;&#1593;&#1583;&#1577;/&#1605;&#1593;&#1604;&#1608;&#1605;&#1575;&#1578;%20&#1578;&#1583;&#1575;&#1608;&#1604;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1/My%20Documents/Downloads/&#1605;&#1604;&#1601;&#1575;&#1578;%20&#1605;&#1587;&#1575;&#1593;&#1583;&#1577;/&#1605;&#1593;&#1604;&#1608;&#1605;&#1575;&#1578;%20&#1578;&#1583;&#1575;&#1608;&#1604;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1606;&#1588;&#1585;%20&#1608;&#1578;&#1608;&#1593;&#1610;&#1577;/&#1606;&#1588;&#1585;%20&#1608;&#1578;&#1608;&#1593;&#1610;&#1577;%202015/&#1575;&#1604;&#1578;&#1602;&#1585;&#1610;&#1585;%20&#1575;&#1604;&#1587;&#1606;&#1608;&#1610;%202014/&#1576;&#1610;&#1575;&#1606;&#1575;&#1578;%20&#1573;&#1581;&#1589;&#1575;&#1574;&#1610;&#1577;/&#1575;&#1604;&#1578;&#1602;&#1585;&#1610;&#1585;%20&#1575;&#1604;&#1587;&#1606;&#1608;&#1610;%20&#1575;&#1604;&#1576;&#1610;&#1575;&#1606;&#1575;&#1578;%20&#1575;&#1604;&#1573;&#1581;&#1589;&#1575;&#1574;&#1610;&#1577;%20&#1604;&#1604;&#1587;&#1608;&#1602;%20%20-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حركة الأسعار"/>
      <sheetName val="تقرير الملكية"/>
      <sheetName val="بيانات التداول"/>
      <sheetName val="قيم التداول"/>
      <sheetName val="معلومات عامة"/>
      <sheetName val="قائمة المركز المالي"/>
      <sheetName val="قائمة الدخل "/>
      <sheetName val="تدفقات"/>
      <sheetName val="نسب مالية"/>
    </sheetNames>
    <sheetDataSet>
      <sheetData sheetId="0"/>
      <sheetData sheetId="1"/>
      <sheetData sheetId="2"/>
      <sheetData sheetId="3"/>
      <sheetData sheetId="4"/>
      <sheetData sheetId="5">
        <row r="10">
          <cell r="B10">
            <v>395454009206</v>
          </cell>
          <cell r="C10">
            <v>305254300449</v>
          </cell>
          <cell r="D10">
            <v>197238017231</v>
          </cell>
          <cell r="E10">
            <v>97084797534</v>
          </cell>
          <cell r="F10">
            <v>98639339437</v>
          </cell>
          <cell r="G10">
            <v>75992804942</v>
          </cell>
          <cell r="H10">
            <v>76592869196</v>
          </cell>
          <cell r="I10">
            <v>42898606921</v>
          </cell>
          <cell r="J10">
            <v>34628020853</v>
          </cell>
          <cell r="K10">
            <v>36596288925</v>
          </cell>
          <cell r="L10">
            <v>27439001182</v>
          </cell>
          <cell r="M10">
            <v>23897507647</v>
          </cell>
          <cell r="N10">
            <v>26421484270</v>
          </cell>
          <cell r="O10">
            <v>32935436131</v>
          </cell>
          <cell r="P10">
            <v>36854440925</v>
          </cell>
          <cell r="Q10">
            <v>28171538869</v>
          </cell>
          <cell r="R10">
            <v>26722447495</v>
          </cell>
          <cell r="S10">
            <v>16797132828</v>
          </cell>
        </row>
        <row r="21">
          <cell r="B21">
            <v>6210146786873</v>
          </cell>
          <cell r="C21">
            <v>1896181944344</v>
          </cell>
          <cell r="D21">
            <v>1501198915698</v>
          </cell>
          <cell r="E21">
            <v>655409034395</v>
          </cell>
          <cell r="F21">
            <v>321520457206</v>
          </cell>
          <cell r="G21">
            <v>304216974695</v>
          </cell>
          <cell r="H21">
            <v>305442124207</v>
          </cell>
          <cell r="I21">
            <v>251029299156</v>
          </cell>
          <cell r="J21">
            <v>234795067679</v>
          </cell>
          <cell r="K21">
            <v>171914630110</v>
          </cell>
          <cell r="L21">
            <v>138895470071</v>
          </cell>
          <cell r="M21">
            <v>117225047894</v>
          </cell>
          <cell r="N21">
            <v>83892286521</v>
          </cell>
          <cell r="O21">
            <v>75642066002</v>
          </cell>
          <cell r="Q21">
            <v>101967500394</v>
          </cell>
          <cell r="R21">
            <v>89301194577</v>
          </cell>
          <cell r="S21">
            <v>80023042168</v>
          </cell>
        </row>
        <row r="25">
          <cell r="B25">
            <v>189633876076</v>
          </cell>
          <cell r="C25">
            <v>80190326672</v>
          </cell>
          <cell r="D25">
            <v>41446979394</v>
          </cell>
          <cell r="E25">
            <v>11898444160</v>
          </cell>
          <cell r="F25">
            <v>4610348620</v>
          </cell>
          <cell r="G25">
            <v>4642380506</v>
          </cell>
          <cell r="H25">
            <v>4642380506</v>
          </cell>
          <cell r="I25">
            <v>5415785650</v>
          </cell>
          <cell r="J25">
            <v>4792491301</v>
          </cell>
          <cell r="K25">
            <v>2713485097</v>
          </cell>
          <cell r="L25">
            <v>1890961130</v>
          </cell>
          <cell r="M25">
            <v>3081898843</v>
          </cell>
          <cell r="N25">
            <v>1919076446</v>
          </cell>
          <cell r="O25">
            <v>1480117321</v>
          </cell>
          <cell r="P25">
            <v>1153856125</v>
          </cell>
          <cell r="Q25">
            <v>928153562</v>
          </cell>
          <cell r="R25">
            <v>1717552488</v>
          </cell>
          <cell r="S25">
            <v>1602555725</v>
          </cell>
        </row>
        <row r="26">
          <cell r="B26">
            <v>4017602575129</v>
          </cell>
          <cell r="C26">
            <v>1370543736457</v>
          </cell>
          <cell r="D26">
            <v>1103804753100</v>
          </cell>
          <cell r="E26">
            <v>533853122703</v>
          </cell>
          <cell r="F26">
            <v>259631308827</v>
          </cell>
          <cell r="G26">
            <v>249488110719</v>
          </cell>
          <cell r="H26">
            <v>249488110719</v>
          </cell>
          <cell r="I26">
            <v>198943937969</v>
          </cell>
          <cell r="J26">
            <v>185527086642</v>
          </cell>
          <cell r="K26">
            <v>138253190037</v>
          </cell>
          <cell r="L26">
            <v>118170199491</v>
          </cell>
          <cell r="M26">
            <v>98882564304</v>
          </cell>
          <cell r="N26">
            <v>70067771259</v>
          </cell>
          <cell r="O26">
            <v>61728663131</v>
          </cell>
          <cell r="P26">
            <v>103560475778</v>
          </cell>
          <cell r="Q26">
            <v>91534491044</v>
          </cell>
          <cell r="R26">
            <v>78211137833</v>
          </cell>
          <cell r="S26">
            <v>71728441370</v>
          </cell>
        </row>
        <row r="33">
          <cell r="B33">
            <v>4710182527360</v>
          </cell>
          <cell r="C33">
            <v>1592005944182</v>
          </cell>
          <cell r="D33">
            <v>1262880897544</v>
          </cell>
          <cell r="E33">
            <v>580179776416</v>
          </cell>
          <cell r="F33">
            <v>289887103787</v>
          </cell>
          <cell r="G33">
            <v>274459780205</v>
          </cell>
          <cell r="H33">
            <v>274927518633</v>
          </cell>
          <cell r="I33">
            <v>223357484615</v>
          </cell>
          <cell r="J33">
            <v>206374794422</v>
          </cell>
          <cell r="K33">
            <v>153880447695</v>
          </cell>
          <cell r="L33">
            <v>127538386611</v>
          </cell>
          <cell r="M33">
            <v>108188243189</v>
          </cell>
          <cell r="N33">
            <v>76831898797</v>
          </cell>
          <cell r="O33">
            <v>68621161022</v>
          </cell>
          <cell r="Q33">
            <v>97560700473</v>
          </cell>
          <cell r="R33">
            <v>85438154133</v>
          </cell>
          <cell r="S33">
            <v>77718008123</v>
          </cell>
        </row>
        <row r="36">
          <cell r="G36">
            <v>6500000000</v>
          </cell>
          <cell r="H36">
            <v>6500000000</v>
          </cell>
          <cell r="I36">
            <v>5500000000</v>
          </cell>
          <cell r="J36">
            <v>5000000000</v>
          </cell>
          <cell r="K36">
            <v>5000000000</v>
          </cell>
          <cell r="L36">
            <v>5000000000</v>
          </cell>
          <cell r="M36">
            <v>5000000000</v>
          </cell>
          <cell r="N36">
            <v>5000000000</v>
          </cell>
          <cell r="O36">
            <v>5000000000</v>
          </cell>
          <cell r="P36">
            <v>3705000000</v>
          </cell>
          <cell r="Q36">
            <v>3250000000</v>
          </cell>
          <cell r="R36">
            <v>2500000000</v>
          </cell>
          <cell r="S36">
            <v>1750000000</v>
          </cell>
        </row>
        <row r="44">
          <cell r="B44">
            <v>1123529369352</v>
          </cell>
          <cell r="C44">
            <v>222552194272</v>
          </cell>
          <cell r="D44">
            <v>175668006450</v>
          </cell>
          <cell r="E44">
            <v>74932117753</v>
          </cell>
          <cell r="F44">
            <v>31485784198</v>
          </cell>
          <cell r="G44">
            <v>29613466109</v>
          </cell>
          <cell r="H44">
            <v>30370869783</v>
          </cell>
          <cell r="I44">
            <v>27533322802</v>
          </cell>
          <cell r="J44">
            <v>28263750046</v>
          </cell>
          <cell r="K44">
            <v>17911366737</v>
          </cell>
          <cell r="L44">
            <v>11257602102</v>
          </cell>
          <cell r="M44">
            <v>8954164819</v>
          </cell>
          <cell r="N44">
            <v>6984837656</v>
          </cell>
          <cell r="O44">
            <v>6944196760</v>
          </cell>
          <cell r="P44">
            <v>4992679524</v>
          </cell>
          <cell r="Q44">
            <v>4327873138</v>
          </cell>
          <cell r="R44">
            <v>3786764257</v>
          </cell>
          <cell r="S44">
            <v>2305034045</v>
          </cell>
        </row>
        <row r="47">
          <cell r="B47">
            <v>1499964259513</v>
          </cell>
          <cell r="C47">
            <v>304176000162</v>
          </cell>
          <cell r="D47">
            <v>238318018154</v>
          </cell>
          <cell r="E47">
            <v>75229257979.196091</v>
          </cell>
          <cell r="F47">
            <v>31633353419</v>
          </cell>
          <cell r="G47">
            <v>29757194490</v>
          </cell>
          <cell r="H47">
            <v>30514605574</v>
          </cell>
          <cell r="I47">
            <v>27671814541</v>
          </cell>
          <cell r="J47">
            <v>28420273257</v>
          </cell>
          <cell r="K47">
            <v>18034182415</v>
          </cell>
          <cell r="L47">
            <v>11357083460</v>
          </cell>
          <cell r="M47">
            <v>9036804705</v>
          </cell>
          <cell r="N47">
            <v>7060387724</v>
          </cell>
          <cell r="O47">
            <v>7020904980</v>
          </cell>
          <cell r="Q47">
            <v>4406799921</v>
          </cell>
          <cell r="R47">
            <v>3863040444</v>
          </cell>
          <cell r="S47">
            <v>2305034045</v>
          </cell>
        </row>
      </sheetData>
      <sheetData sheetId="6">
        <row r="14">
          <cell r="B14">
            <v>265348492158</v>
          </cell>
          <cell r="C14">
            <v>101216656795</v>
          </cell>
          <cell r="D14">
            <v>72097388251</v>
          </cell>
          <cell r="E14">
            <v>35321686306.459999</v>
          </cell>
          <cell r="F14">
            <v>15175186353</v>
          </cell>
          <cell r="G14">
            <v>9958185063</v>
          </cell>
          <cell r="H14">
            <v>9958185063</v>
          </cell>
          <cell r="I14">
            <v>7577324730</v>
          </cell>
          <cell r="J14">
            <v>6426631062</v>
          </cell>
          <cell r="K14">
            <v>4866342943</v>
          </cell>
          <cell r="L14">
            <v>2748000993</v>
          </cell>
          <cell r="M14">
            <v>2279907866</v>
          </cell>
          <cell r="N14">
            <v>2181594389</v>
          </cell>
          <cell r="O14">
            <v>3033441741</v>
          </cell>
          <cell r="Q14">
            <v>2443140979</v>
          </cell>
          <cell r="R14">
            <v>2359485738</v>
          </cell>
          <cell r="S14">
            <v>1538710360</v>
          </cell>
        </row>
        <row r="21">
          <cell r="B21">
            <v>1479084906404</v>
          </cell>
          <cell r="C21">
            <v>176290786418</v>
          </cell>
          <cell r="D21">
            <v>221545147927</v>
          </cell>
          <cell r="E21">
            <v>81068750312.339996</v>
          </cell>
          <cell r="F21">
            <v>16319855893</v>
          </cell>
          <cell r="G21">
            <v>11041242375</v>
          </cell>
          <cell r="H21">
            <v>11042339375</v>
          </cell>
          <cell r="I21">
            <v>4808115721</v>
          </cell>
          <cell r="J21">
            <v>16467424285</v>
          </cell>
          <cell r="K21">
            <v>12082297332</v>
          </cell>
          <cell r="L21">
            <v>5826269724</v>
          </cell>
          <cell r="M21">
            <v>5763082922</v>
          </cell>
          <cell r="N21">
            <v>3468509796</v>
          </cell>
          <cell r="O21">
            <v>3723446738</v>
          </cell>
          <cell r="Q21">
            <v>2722562850</v>
          </cell>
          <cell r="R21">
            <v>2192242797</v>
          </cell>
          <cell r="S21">
            <v>1551121954</v>
          </cell>
        </row>
        <row r="38">
          <cell r="B38">
            <v>1187023347781</v>
          </cell>
          <cell r="C38">
            <v>62838283133</v>
          </cell>
          <cell r="D38">
            <v>139741624857</v>
          </cell>
          <cell r="E38">
            <v>43283523640.400002</v>
          </cell>
          <cell r="F38">
            <v>2698993688</v>
          </cell>
          <cell r="G38">
            <v>3576247697</v>
          </cell>
          <cell r="H38">
            <v>2807322424</v>
          </cell>
          <cell r="I38">
            <v>-2094673697</v>
          </cell>
          <cell r="J38">
            <v>10341740108</v>
          </cell>
          <cell r="K38">
            <v>6673791454</v>
          </cell>
          <cell r="L38">
            <v>2332496283</v>
          </cell>
          <cell r="M38">
            <v>1979270514</v>
          </cell>
          <cell r="N38">
            <v>41206390</v>
          </cell>
          <cell r="O38">
            <v>659504453</v>
          </cell>
          <cell r="P38">
            <v>667803106</v>
          </cell>
          <cell r="Q38">
            <v>661204477</v>
          </cell>
          <cell r="R38">
            <v>732006399</v>
          </cell>
          <cell r="S38">
            <v>448028197</v>
          </cell>
        </row>
        <row r="40">
          <cell r="B40">
            <v>5960.4923802800004</v>
          </cell>
          <cell r="C40">
            <v>472.25318683</v>
          </cell>
          <cell r="D40">
            <v>991.79585050000003</v>
          </cell>
          <cell r="E40">
            <v>431.33952635000003</v>
          </cell>
          <cell r="F40">
            <v>26.930205879999999</v>
          </cell>
          <cell r="G40">
            <v>44.6682394125</v>
          </cell>
          <cell r="H40">
            <v>43.15</v>
          </cell>
          <cell r="I40">
            <v>-37.757131363636361</v>
          </cell>
          <cell r="J40">
            <v>206.1606515</v>
          </cell>
          <cell r="K40">
            <v>133.01</v>
          </cell>
          <cell r="L40">
            <v>46.30836712</v>
          </cell>
          <cell r="M40">
            <v>39.450000000000003</v>
          </cell>
          <cell r="N40">
            <v>0.84</v>
          </cell>
          <cell r="O40">
            <v>15.58</v>
          </cell>
          <cell r="Q40">
            <v>20.263196338461537</v>
          </cell>
          <cell r="R40">
            <v>29.26920848</v>
          </cell>
          <cell r="S40">
            <v>25.601611257142856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_Market_Summary_AR"/>
    </sheetNames>
    <sheetDataSet>
      <sheetData sheetId="0" refreshError="1">
        <row r="8">
          <cell r="C8">
            <v>200976</v>
          </cell>
        </row>
        <row r="12">
          <cell r="C12">
            <v>187674</v>
          </cell>
          <cell r="H12">
            <v>1795.5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_Market_Summary_AR"/>
    </sheetNames>
    <sheetDataSet>
      <sheetData sheetId="0" refreshError="1">
        <row r="8">
          <cell r="C8">
            <v>87030</v>
          </cell>
        </row>
        <row r="11">
          <cell r="C11">
            <v>49670</v>
          </cell>
          <cell r="H11">
            <v>1607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المؤشرات (2)"/>
      <sheetName val="الفهرس"/>
      <sheetName val="الشركات المدرجة"/>
      <sheetName val="المؤشرات الرئيسة"/>
      <sheetName val="نشرة تداول الأسهم"/>
      <sheetName val="نشرة تداول الأسهم (2)"/>
      <sheetName val="نشرة تداول الأسهم (3)"/>
      <sheetName val="نشرة تداول المزاد العلني"/>
      <sheetName val="نوع السوق"/>
      <sheetName val="قطاعي"/>
      <sheetName val="الخمس الأكبر قيمة"/>
      <sheetName val="الخمس الأكبر حجم"/>
      <sheetName val="الخمس الأكبر قيمة سوقية"/>
      <sheetName val="الأكثر ارتفاعا"/>
      <sheetName val="الأكثر انخفاضاً"/>
      <sheetName val="مقارنة"/>
      <sheetName val="ترتيب الوسطاء"/>
      <sheetName val="المؤشر وأحجام التداول"/>
      <sheetName val="جدول المؤشرات"/>
    </sheetNames>
    <sheetDataSet>
      <sheetData sheetId="0"/>
      <sheetData sheetId="1"/>
      <sheetData sheetId="2"/>
      <sheetData sheetId="3"/>
      <sheetData sheetId="4">
        <row r="7">
          <cell r="F7">
            <v>231.25</v>
          </cell>
        </row>
        <row r="8">
          <cell r="F8">
            <v>352.75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rightToLeft="1" tabSelected="1" workbookViewId="0"/>
  </sheetViews>
  <sheetFormatPr defaultColWidth="9.140625" defaultRowHeight="16.5"/>
  <cols>
    <col min="1" max="1" width="39.140625" style="2" customWidth="1"/>
    <col min="2" max="4" width="19.5703125" style="2" bestFit="1" customWidth="1"/>
    <col min="5" max="5" width="22.85546875" style="2" bestFit="1" customWidth="1"/>
    <col min="6" max="8" width="14.85546875" style="2" bestFit="1" customWidth="1"/>
    <col min="9" max="9" width="14.85546875" style="2" customWidth="1"/>
    <col min="10" max="10" width="14.85546875" style="3" customWidth="1"/>
    <col min="11" max="16" width="14.85546875" style="2" customWidth="1"/>
    <col min="17" max="17" width="16.140625" style="4" customWidth="1"/>
    <col min="18" max="19" width="14.85546875" style="4" customWidth="1"/>
    <col min="20" max="20" width="36.85546875" style="4" bestFit="1" customWidth="1"/>
    <col min="21" max="21" width="52.7109375" style="4" bestFit="1" customWidth="1"/>
    <col min="22" max="22" width="35.140625" style="4" bestFit="1" customWidth="1"/>
    <col min="23" max="23" width="41.85546875" style="4" customWidth="1"/>
    <col min="24" max="24" width="49" style="4" bestFit="1" customWidth="1"/>
    <col min="25" max="25" width="37.140625" style="4" customWidth="1"/>
    <col min="26" max="16384" width="9.140625" style="4"/>
  </cols>
  <sheetData>
    <row r="1" spans="1:22">
      <c r="A1" s="1" t="s">
        <v>0</v>
      </c>
      <c r="B1" s="1"/>
      <c r="C1" s="1"/>
      <c r="D1" s="1"/>
    </row>
    <row r="2" spans="1:22" ht="18">
      <c r="A2" s="5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5"/>
      <c r="N2" s="5"/>
      <c r="O2" s="5"/>
      <c r="P2" s="5"/>
      <c r="Q2" s="5"/>
      <c r="R2" s="5"/>
      <c r="S2" s="5"/>
      <c r="T2" s="5"/>
      <c r="U2" s="7" t="s">
        <v>2</v>
      </c>
      <c r="V2" s="5"/>
    </row>
    <row r="3" spans="1:22" ht="18">
      <c r="A3" s="8"/>
      <c r="B3" s="8"/>
      <c r="C3" s="8"/>
      <c r="D3" s="9"/>
      <c r="E3" s="10" t="s">
        <v>3</v>
      </c>
      <c r="F3" s="10"/>
      <c r="G3" s="10"/>
      <c r="H3" s="8"/>
      <c r="I3" s="8"/>
      <c r="J3" s="11"/>
      <c r="K3" s="8"/>
      <c r="L3" s="8"/>
    </row>
    <row r="4" spans="1:22" ht="18">
      <c r="A4" s="12" t="s">
        <v>4</v>
      </c>
      <c r="B4" s="13">
        <v>2023</v>
      </c>
      <c r="C4" s="13">
        <v>2022</v>
      </c>
      <c r="D4" s="13">
        <v>2021</v>
      </c>
      <c r="E4" s="13">
        <v>2020</v>
      </c>
      <c r="F4" s="13">
        <v>2019</v>
      </c>
      <c r="G4" s="13">
        <v>2018</v>
      </c>
      <c r="H4" s="13">
        <v>2018</v>
      </c>
      <c r="I4" s="13">
        <v>2017</v>
      </c>
      <c r="J4" s="13">
        <v>2016</v>
      </c>
      <c r="K4" s="14">
        <v>2015</v>
      </c>
      <c r="L4" s="14">
        <v>2014</v>
      </c>
      <c r="M4" s="14">
        <v>2013</v>
      </c>
      <c r="N4" s="14">
        <v>2012</v>
      </c>
      <c r="O4" s="14">
        <v>2011</v>
      </c>
      <c r="P4" s="14">
        <v>2010</v>
      </c>
      <c r="Q4" s="14">
        <v>2009</v>
      </c>
      <c r="R4" s="14">
        <v>2008</v>
      </c>
      <c r="S4" s="14">
        <v>2007</v>
      </c>
      <c r="T4" s="14"/>
      <c r="U4" s="15" t="s">
        <v>2</v>
      </c>
      <c r="V4" s="14" t="s">
        <v>5</v>
      </c>
    </row>
    <row r="5" spans="1:22">
      <c r="A5" s="16"/>
      <c r="B5" s="16"/>
      <c r="C5" s="16"/>
      <c r="D5" s="16"/>
      <c r="E5" s="16"/>
      <c r="F5" s="16"/>
      <c r="G5" s="17"/>
      <c r="H5" s="17"/>
      <c r="I5" s="17"/>
      <c r="J5" s="17"/>
      <c r="K5" s="16"/>
      <c r="L5" s="16"/>
      <c r="M5" s="16"/>
      <c r="N5" s="16"/>
      <c r="O5" s="16"/>
      <c r="P5" s="16"/>
      <c r="Q5" s="18"/>
      <c r="R5" s="17"/>
      <c r="S5" s="17"/>
      <c r="T5" s="17"/>
      <c r="U5" s="17"/>
      <c r="V5" s="19"/>
    </row>
    <row r="6" spans="1:22">
      <c r="A6" s="20" t="s">
        <v>6</v>
      </c>
      <c r="B6" s="21">
        <f>B32/B31</f>
        <v>1.3802766666666667E-2</v>
      </c>
      <c r="C6" s="21">
        <f>C32/C31</f>
        <v>8.16244E-3</v>
      </c>
      <c r="D6" s="21">
        <f>D32/D31</f>
        <v>2.8946000000000002E-3</v>
      </c>
      <c r="E6" s="21">
        <f>E32/E31</f>
        <v>4.0030999999999999E-3</v>
      </c>
      <c r="F6" s="21">
        <f t="shared" ref="F6:Q6" si="0">F32/F31</f>
        <v>6.6947500000000002E-3</v>
      </c>
      <c r="G6" s="21">
        <f t="shared" si="0"/>
        <v>2.3476215384615386E-2</v>
      </c>
      <c r="H6" s="21">
        <f t="shared" si="0"/>
        <v>2.3476215384615386E-2</v>
      </c>
      <c r="I6" s="21">
        <f t="shared" si="0"/>
        <v>2.1161818181818183E-4</v>
      </c>
      <c r="J6" s="21">
        <f t="shared" si="0"/>
        <v>4.3020200000000001E-3</v>
      </c>
      <c r="K6" s="21">
        <f t="shared" si="0"/>
        <v>3.1472800000000001E-3</v>
      </c>
      <c r="L6" s="21">
        <f t="shared" si="0"/>
        <v>5.6668200000000004E-3</v>
      </c>
      <c r="M6" s="21">
        <f t="shared" si="0"/>
        <v>8.1650799999999999E-3</v>
      </c>
      <c r="N6" s="21">
        <f t="shared" si="0"/>
        <v>1.4071999999999999E-3</v>
      </c>
      <c r="O6" s="21">
        <f t="shared" si="0"/>
        <v>4.4108000000000003E-3</v>
      </c>
      <c r="P6" s="21">
        <v>5.0654251012145751E-3</v>
      </c>
      <c r="Q6" s="21">
        <f t="shared" si="0"/>
        <v>1.5283076923076923E-3</v>
      </c>
      <c r="R6" s="22" t="s">
        <v>7</v>
      </c>
      <c r="S6" s="22" t="s">
        <v>7</v>
      </c>
      <c r="T6" s="23" t="s">
        <v>8</v>
      </c>
      <c r="U6" s="24" t="s">
        <v>9</v>
      </c>
      <c r="V6" s="25" t="s">
        <v>8</v>
      </c>
    </row>
    <row r="7" spans="1:22">
      <c r="A7" s="25" t="s">
        <v>10</v>
      </c>
      <c r="B7" s="22">
        <f>'[1]قائمة الدخل '!B40</f>
        <v>5960.4923802800004</v>
      </c>
      <c r="C7" s="22">
        <f>'[1]قائمة الدخل '!C40</f>
        <v>472.25318683</v>
      </c>
      <c r="D7" s="22">
        <f>'[1]قائمة الدخل '!D40</f>
        <v>991.79585050000003</v>
      </c>
      <c r="E7" s="22">
        <f>'[1]قائمة الدخل '!E40</f>
        <v>431.33952635000003</v>
      </c>
      <c r="F7" s="22">
        <f>'[1]قائمة الدخل '!F40</f>
        <v>26.930205879999999</v>
      </c>
      <c r="G7" s="22">
        <f>'[1]قائمة الدخل '!G40</f>
        <v>44.6682394125</v>
      </c>
      <c r="H7" s="22">
        <f>'[1]قائمة الدخل '!H40</f>
        <v>43.15</v>
      </c>
      <c r="I7" s="22">
        <f>'[1]قائمة الدخل '!I40</f>
        <v>-37.757131363636361</v>
      </c>
      <c r="J7" s="22">
        <f>'[1]قائمة الدخل '!J40</f>
        <v>206.1606515</v>
      </c>
      <c r="K7" s="22">
        <f>'[1]قائمة الدخل '!K40</f>
        <v>133.01</v>
      </c>
      <c r="L7" s="22">
        <f>'[1]قائمة الدخل '!L40</f>
        <v>46.30836712</v>
      </c>
      <c r="M7" s="22">
        <f>'[1]قائمة الدخل '!M40</f>
        <v>39.450000000000003</v>
      </c>
      <c r="N7" s="22">
        <f>'[1]قائمة الدخل '!N40</f>
        <v>0.84</v>
      </c>
      <c r="O7" s="22">
        <f>'[1]قائمة الدخل '!O40</f>
        <v>15.58</v>
      </c>
      <c r="P7" s="22">
        <v>17.965287071524966</v>
      </c>
      <c r="Q7" s="22">
        <f>'[1]قائمة الدخل '!Q40</f>
        <v>20.263196338461537</v>
      </c>
      <c r="R7" s="22">
        <f>'[1]قائمة الدخل '!R40</f>
        <v>29.26920848</v>
      </c>
      <c r="S7" s="22">
        <f>'[1]قائمة الدخل '!S40</f>
        <v>25.601611257142856</v>
      </c>
      <c r="T7" s="26" t="s">
        <v>11</v>
      </c>
      <c r="U7" s="27" t="s">
        <v>12</v>
      </c>
      <c r="V7" s="25" t="s">
        <v>11</v>
      </c>
    </row>
    <row r="8" spans="1:22">
      <c r="A8" s="20" t="s">
        <v>13</v>
      </c>
      <c r="B8" s="22" t="s">
        <v>7</v>
      </c>
      <c r="C8" s="22" t="s">
        <v>7</v>
      </c>
      <c r="D8" s="22" t="s">
        <v>7</v>
      </c>
      <c r="E8" s="22" t="s">
        <v>7</v>
      </c>
      <c r="F8" s="22" t="s">
        <v>7</v>
      </c>
      <c r="G8" s="22" t="s">
        <v>7</v>
      </c>
      <c r="H8" s="22" t="s">
        <v>7</v>
      </c>
      <c r="I8" s="22" t="s">
        <v>7</v>
      </c>
      <c r="J8" s="22" t="s">
        <v>7</v>
      </c>
      <c r="K8" s="22" t="s">
        <v>7</v>
      </c>
      <c r="L8" s="22" t="s">
        <v>7</v>
      </c>
      <c r="M8" s="22" t="s">
        <v>7</v>
      </c>
      <c r="N8" s="22" t="s">
        <v>7</v>
      </c>
      <c r="O8" s="22" t="s">
        <v>7</v>
      </c>
      <c r="P8" s="22" t="s">
        <v>7</v>
      </c>
      <c r="Q8" s="22">
        <f t="shared" ref="Q8" si="1">Q33/Q31</f>
        <v>4.615384615384615</v>
      </c>
      <c r="R8" s="22" t="s">
        <v>7</v>
      </c>
      <c r="S8" s="22" t="s">
        <v>7</v>
      </c>
      <c r="T8" s="28" t="s">
        <v>14</v>
      </c>
      <c r="U8" s="27" t="s">
        <v>15</v>
      </c>
      <c r="V8" s="25" t="s">
        <v>14</v>
      </c>
    </row>
    <row r="9" spans="1:22">
      <c r="A9" s="20" t="s">
        <v>16</v>
      </c>
      <c r="B9" s="22">
        <f>'[1]قائمة المركز المالي'!B44/'نسب مالية'!B31</f>
        <v>7490.1957956799997</v>
      </c>
      <c r="C9" s="22">
        <f>'[1]قائمة المركز المالي'!C44/'نسب مالية'!C31</f>
        <v>2225.52194272</v>
      </c>
      <c r="D9" s="22">
        <f>'[1]قائمة المركز المالي'!D44/'نسب مالية'!D31</f>
        <v>1756.6800645000001</v>
      </c>
      <c r="E9" s="22">
        <f>'[1]قائمة المركز المالي'!E44/'نسب مالية'!E31</f>
        <v>749.32117753</v>
      </c>
      <c r="F9" s="22">
        <f>'[1]قائمة المركز المالي'!F44/'نسب مالية'!F31</f>
        <v>393.57230247500001</v>
      </c>
      <c r="G9" s="22">
        <f>'[1]قائمة المركز المالي'!G44/'نسب مالية'!G31</f>
        <v>455.59178629230769</v>
      </c>
      <c r="H9" s="22">
        <f>'[1]قائمة المركز المالي'!H44/'نسب مالية'!H31</f>
        <v>467.24415050769232</v>
      </c>
      <c r="I9" s="22">
        <f>'[1]قائمة المركز المالي'!I44/'نسب مالية'!I31</f>
        <v>500.60586912727274</v>
      </c>
      <c r="J9" s="22">
        <f>'[1]قائمة المركز المالي'!J44/'نسب مالية'!J31</f>
        <v>565.27500092000002</v>
      </c>
      <c r="K9" s="22">
        <f>'[1]قائمة المركز المالي'!K44/'نسب مالية'!K31</f>
        <v>358.22733474</v>
      </c>
      <c r="L9" s="22">
        <f>'[1]قائمة المركز المالي'!L44/'نسب مالية'!L31</f>
        <v>225.15204204</v>
      </c>
      <c r="M9" s="22">
        <f>'[1]قائمة المركز المالي'!M44/'نسب مالية'!M31</f>
        <v>179.08329638000001</v>
      </c>
      <c r="N9" s="22">
        <f>'[1]قائمة المركز المالي'!N44/'نسب مالية'!N31</f>
        <v>139.69675312000001</v>
      </c>
      <c r="O9" s="22">
        <f>'[1]قائمة المركز المالي'!O44/'نسب مالية'!O31</f>
        <v>138.8839352</v>
      </c>
      <c r="P9" s="22">
        <v>134.75518283400811</v>
      </c>
      <c r="Q9" s="22">
        <f>'[1]قائمة المركز المالي'!Q44/'نسب مالية'!Q31</f>
        <v>133.16532732307692</v>
      </c>
      <c r="R9" s="22">
        <f>'[1]قائمة المركز المالي'!R44/'نسب مالية'!R31</f>
        <v>151.47057028</v>
      </c>
      <c r="S9" s="22">
        <f>'[1]قائمة المركز المالي'!S44/'نسب مالية'!S31</f>
        <v>131.71623114285714</v>
      </c>
      <c r="T9" s="28" t="s">
        <v>17</v>
      </c>
      <c r="U9" s="27" t="s">
        <v>18</v>
      </c>
      <c r="V9" s="25" t="s">
        <v>17</v>
      </c>
    </row>
    <row r="10" spans="1:22">
      <c r="A10" s="25" t="s">
        <v>19</v>
      </c>
      <c r="B10" s="22">
        <f t="shared" ref="B10:Q10" si="2">B34/B7</f>
        <v>0.88762801165622218</v>
      </c>
      <c r="C10" s="22">
        <f t="shared" si="2"/>
        <v>9.6687542346721926</v>
      </c>
      <c r="D10" s="22">
        <f t="shared" si="2"/>
        <v>1.4872012211549377</v>
      </c>
      <c r="E10" s="22">
        <f t="shared" si="2"/>
        <v>1.7526332594583005</v>
      </c>
      <c r="F10" s="22">
        <f t="shared" si="2"/>
        <v>29.520754633012857</v>
      </c>
      <c r="G10" s="22">
        <f t="shared" si="2"/>
        <v>22.372943575661463</v>
      </c>
      <c r="H10" s="22">
        <f t="shared" si="2"/>
        <v>23.160139049826189</v>
      </c>
      <c r="I10" s="22">
        <f t="shared" si="2"/>
        <v>-16.129403320786277</v>
      </c>
      <c r="J10" s="22">
        <f t="shared" si="2"/>
        <v>1.6491992896132266</v>
      </c>
      <c r="K10" s="22">
        <f t="shared" si="2"/>
        <v>2.4979324862792271</v>
      </c>
      <c r="L10" s="22">
        <f t="shared" si="2"/>
        <v>7.6174139132548193</v>
      </c>
      <c r="M10" s="22">
        <f t="shared" si="2"/>
        <v>6.6159695817490487</v>
      </c>
      <c r="N10" s="22">
        <f t="shared" si="2"/>
        <v>166.96428571428572</v>
      </c>
      <c r="O10" s="22">
        <f t="shared" si="2"/>
        <v>8.1999999999999993</v>
      </c>
      <c r="P10" s="22">
        <v>19.988547835073263</v>
      </c>
      <c r="Q10" s="22">
        <f t="shared" si="2"/>
        <v>15.861268608938621</v>
      </c>
      <c r="R10" s="22" t="s">
        <v>7</v>
      </c>
      <c r="S10" s="22" t="s">
        <v>7</v>
      </c>
      <c r="T10" s="29" t="s">
        <v>20</v>
      </c>
      <c r="U10" s="27" t="s">
        <v>21</v>
      </c>
      <c r="V10" s="25" t="s">
        <v>20</v>
      </c>
    </row>
    <row r="11" spans="1:22">
      <c r="A11" s="20" t="s">
        <v>22</v>
      </c>
      <c r="B11" s="22" t="s">
        <v>7</v>
      </c>
      <c r="C11" s="22" t="s">
        <v>7</v>
      </c>
      <c r="D11" s="22" t="s">
        <v>7</v>
      </c>
      <c r="E11" s="22" t="s">
        <v>7</v>
      </c>
      <c r="F11" s="22" t="s">
        <v>7</v>
      </c>
      <c r="G11" s="22" t="s">
        <v>7</v>
      </c>
      <c r="H11" s="22" t="s">
        <v>7</v>
      </c>
      <c r="I11" s="22" t="s">
        <v>7</v>
      </c>
      <c r="J11" s="22" t="s">
        <v>7</v>
      </c>
      <c r="K11" s="22" t="s">
        <v>7</v>
      </c>
      <c r="L11" s="22" t="s">
        <v>7</v>
      </c>
      <c r="M11" s="22" t="s">
        <v>7</v>
      </c>
      <c r="N11" s="22" t="s">
        <v>7</v>
      </c>
      <c r="O11" s="22" t="s">
        <v>7</v>
      </c>
      <c r="P11" s="22" t="s">
        <v>7</v>
      </c>
      <c r="Q11" s="21">
        <f t="shared" ref="Q11" si="3">Q8/Q34</f>
        <v>1.4360250825714422E-2</v>
      </c>
      <c r="R11" s="22" t="s">
        <v>7</v>
      </c>
      <c r="S11" s="22" t="s">
        <v>7</v>
      </c>
      <c r="T11" s="30" t="s">
        <v>23</v>
      </c>
      <c r="U11" s="24" t="s">
        <v>24</v>
      </c>
      <c r="V11" s="25" t="s">
        <v>23</v>
      </c>
    </row>
    <row r="12" spans="1:22">
      <c r="A12" s="20" t="s">
        <v>25</v>
      </c>
      <c r="B12" s="22" t="s">
        <v>7</v>
      </c>
      <c r="C12" s="22" t="s">
        <v>7</v>
      </c>
      <c r="D12" s="22" t="s">
        <v>7</v>
      </c>
      <c r="E12" s="22" t="s">
        <v>7</v>
      </c>
      <c r="F12" s="22" t="s">
        <v>7</v>
      </c>
      <c r="G12" s="22" t="s">
        <v>7</v>
      </c>
      <c r="H12" s="22" t="s">
        <v>7</v>
      </c>
      <c r="I12" s="22" t="s">
        <v>7</v>
      </c>
      <c r="J12" s="22" t="s">
        <v>7</v>
      </c>
      <c r="K12" s="22" t="s">
        <v>7</v>
      </c>
      <c r="L12" s="22" t="s">
        <v>7</v>
      </c>
      <c r="M12" s="22" t="s">
        <v>7</v>
      </c>
      <c r="N12" s="22" t="s">
        <v>7</v>
      </c>
      <c r="O12" s="22" t="s">
        <v>7</v>
      </c>
      <c r="P12" s="22" t="s">
        <v>7</v>
      </c>
      <c r="Q12" s="21">
        <f t="shared" ref="Q12" si="4">Q8/Q7</f>
        <v>0.22777179563838906</v>
      </c>
      <c r="R12" s="22" t="s">
        <v>7</v>
      </c>
      <c r="S12" s="21" t="s">
        <v>7</v>
      </c>
      <c r="T12" s="31" t="s">
        <v>26</v>
      </c>
      <c r="U12" s="32" t="s">
        <v>27</v>
      </c>
      <c r="V12" s="25" t="s">
        <v>26</v>
      </c>
    </row>
    <row r="13" spans="1:22">
      <c r="A13" s="20" t="s">
        <v>28</v>
      </c>
      <c r="B13" s="22">
        <f t="shared" ref="B13:S13" si="5">B34/B9</f>
        <v>0.70635002666438063</v>
      </c>
      <c r="C13" s="22">
        <f t="shared" si="5"/>
        <v>2.0516984858030116</v>
      </c>
      <c r="D13" s="22">
        <f t="shared" si="5"/>
        <v>0.83965204012252848</v>
      </c>
      <c r="E13" s="22">
        <f t="shared" si="5"/>
        <v>1.0088864730768048</v>
      </c>
      <c r="F13" s="22">
        <f t="shared" si="5"/>
        <v>2.0199592171517176</v>
      </c>
      <c r="G13" s="22">
        <f t="shared" si="5"/>
        <v>2.1935426187837606</v>
      </c>
      <c r="H13" s="22">
        <f t="shared" si="5"/>
        <v>2.1388389751142478</v>
      </c>
      <c r="I13" s="22">
        <f t="shared" si="5"/>
        <v>1.2165258890426021</v>
      </c>
      <c r="J13" s="22">
        <f t="shared" si="5"/>
        <v>0.60147715615698727</v>
      </c>
      <c r="K13" s="22">
        <f t="shared" si="5"/>
        <v>0.92748366129331183</v>
      </c>
      <c r="L13" s="22">
        <f t="shared" si="5"/>
        <v>1.566719079267028</v>
      </c>
      <c r="M13" s="22">
        <f t="shared" si="5"/>
        <v>1.4574223575055236</v>
      </c>
      <c r="N13" s="22">
        <f t="shared" si="5"/>
        <v>1.0039603417233667</v>
      </c>
      <c r="O13" s="22">
        <f t="shared" si="5"/>
        <v>0.91987600881286091</v>
      </c>
      <c r="P13" s="22">
        <v>2.6648325685724505</v>
      </c>
      <c r="Q13" s="22">
        <f t="shared" si="5"/>
        <v>2.4135411706700536</v>
      </c>
      <c r="R13" s="22">
        <f t="shared" si="5"/>
        <v>0</v>
      </c>
      <c r="S13" s="22">
        <f t="shared" si="5"/>
        <v>0</v>
      </c>
      <c r="T13" s="33" t="s">
        <v>29</v>
      </c>
      <c r="U13" s="27" t="s">
        <v>30</v>
      </c>
      <c r="V13" s="25" t="s">
        <v>29</v>
      </c>
    </row>
    <row r="14" spans="1:22">
      <c r="A14" s="25" t="s">
        <v>31</v>
      </c>
      <c r="B14" s="21">
        <f>'[1]قائمة الدخل '!B38/'[1]قائمة المركز المالي'!B21</f>
        <v>0.19114255886674505</v>
      </c>
      <c r="C14" s="21">
        <f>'[1]قائمة الدخل '!C38/'[1]قائمة المركز المالي'!C21</f>
        <v>3.3139374267557128E-2</v>
      </c>
      <c r="D14" s="21">
        <f>'[1]قائمة الدخل '!D38/'[1]قائمة المركز المالي'!D21</f>
        <v>9.3086681182437098E-2</v>
      </c>
      <c r="E14" s="21">
        <f>'[1]قائمة الدخل '!E38/'[1]قائمة المركز المالي'!E21</f>
        <v>6.6040474526498541E-2</v>
      </c>
      <c r="F14" s="21">
        <f>'[1]قائمة الدخل '!F38/'[1]قائمة المركز المالي'!F21</f>
        <v>8.3944695508775639E-3</v>
      </c>
      <c r="G14" s="21">
        <f>'[1]قائمة الدخل '!G38/'[1]قائمة المركز المالي'!G21</f>
        <v>1.1755582345743372E-2</v>
      </c>
      <c r="H14" s="21">
        <f>'[1]قائمة الدخل '!H38/'[1]قائمة المركز المالي'!H21</f>
        <v>9.1910126387723147E-3</v>
      </c>
      <c r="I14" s="21">
        <f>'[1]قائمة الدخل '!I38/'[1]قائمة المركز المالي'!I21</f>
        <v>-8.3443395015746075E-3</v>
      </c>
      <c r="J14" s="21">
        <f>'[1]قائمة الدخل '!J38/'[1]قائمة المركز المالي'!J21</f>
        <v>4.4045814974864407E-2</v>
      </c>
      <c r="K14" s="21">
        <f>'[1]قائمة الدخل '!K38/'[1]قائمة المركز المالي'!K21</f>
        <v>3.882038107943319E-2</v>
      </c>
      <c r="L14" s="21">
        <f>'[1]قائمة الدخل '!L38/'[1]قائمة المركز المالي'!L21</f>
        <v>1.6793177501092615E-2</v>
      </c>
      <c r="M14" s="21">
        <f>'[1]قائمة الدخل '!M38/'[1]قائمة المركز المالي'!M21</f>
        <v>1.6884365155386778E-2</v>
      </c>
      <c r="N14" s="21">
        <f>'[1]قائمة الدخل '!N38/'[1]قائمة المركز المالي'!N21</f>
        <v>4.9118210635116231E-4</v>
      </c>
      <c r="O14" s="21">
        <f>'[1]قائمة الدخل '!O38/'[1]قائمة المركز المالي'!O21</f>
        <v>8.718752512425593E-3</v>
      </c>
      <c r="P14" s="21">
        <v>5.8190533307021907E-3</v>
      </c>
      <c r="Q14" s="21">
        <f>'[1]قائمة الدخل '!Q38/'[1]قائمة المركز المالي'!Q21</f>
        <v>6.4844629361818385E-3</v>
      </c>
      <c r="R14" s="21">
        <f>'[1]قائمة الدخل '!R38/'[1]قائمة المركز المالي'!R21</f>
        <v>8.1970504702356152E-3</v>
      </c>
      <c r="S14" s="21">
        <f>'[1]قائمة الدخل '!S38/'[1]قائمة المركز المالي'!S21</f>
        <v>5.5987398736905263E-3</v>
      </c>
      <c r="T14" s="28" t="s">
        <v>32</v>
      </c>
      <c r="U14" s="24" t="s">
        <v>33</v>
      </c>
      <c r="V14" s="25" t="s">
        <v>32</v>
      </c>
    </row>
    <row r="15" spans="1:22">
      <c r="A15" s="25" t="s">
        <v>34</v>
      </c>
      <c r="B15" s="21">
        <f>'[1]قائمة الدخل '!B38/'[1]قائمة المركز المالي'!B44</f>
        <v>1.0565129672272122</v>
      </c>
      <c r="C15" s="21">
        <f>'[1]قائمة الدخل '!C38/'[1]قائمة المركز المالي'!C44</f>
        <v>0.2823530153838878</v>
      </c>
      <c r="D15" s="21">
        <f>'[1]قائمة الدخل '!D38/'[1]قائمة المركز المالي'!D44</f>
        <v>0.79548705356757354</v>
      </c>
      <c r="E15" s="21">
        <f>'[1]قائمة الدخل '!E38/'[1]قائمة المركز المالي'!E44</f>
        <v>0.5776364653548991</v>
      </c>
      <c r="F15" s="21">
        <f>'[1]قائمة الدخل '!F38/'[1]قائمة المركز المالي'!F44</f>
        <v>8.5721024797325587E-2</v>
      </c>
      <c r="G15" s="21">
        <f>'[1]قائمة الدخل '!G38/'[1]قائمة المركز المالي'!G44</f>
        <v>0.12076423893902517</v>
      </c>
      <c r="H15" s="21">
        <f>'[1]قائمة الدخل '!H38/'[1]قائمة المركز المالي'!H44</f>
        <v>9.243470615291334E-2</v>
      </c>
      <c r="I15" s="21">
        <f>'[1]قائمة الدخل '!I38/'[1]قائمة المركز المالي'!I44</f>
        <v>-7.6077766278461842E-2</v>
      </c>
      <c r="J15" s="21">
        <f>'[1]قائمة الدخل '!J38/'[1]قائمة المركز المالي'!J44</f>
        <v>0.36590120175732321</v>
      </c>
      <c r="K15" s="21">
        <f>'[1]قائمة الدخل '!K38/'[1]قائمة المركز المالي'!K44</f>
        <v>0.37260090488872444</v>
      </c>
      <c r="L15" s="21">
        <f>'[1]قائمة الدخل '!L38/'[1]قائمة المركز المالي'!L44</f>
        <v>0.20719299384241108</v>
      </c>
      <c r="M15" s="21">
        <f>'[1]قائمة الدخل '!M38/'[1]قائمة المركز المالي'!M44</f>
        <v>0.22104468188927581</v>
      </c>
      <c r="N15" s="21">
        <f>'[1]قائمة الدخل '!N38/'[1]قائمة المركز المالي'!N44</f>
        <v>5.8994055451816506E-3</v>
      </c>
      <c r="O15" s="21">
        <f>'[1]قائمة الدخل '!O38/'[1]قائمة المركز المالي'!O44</f>
        <v>9.4972028557554863E-2</v>
      </c>
      <c r="P15" s="21">
        <f>'[1]قائمة الدخل '!P38/'[1]قائمة المركز المالي'!P44</f>
        <v>0.13375645338136469</v>
      </c>
      <c r="Q15" s="21">
        <f>'[1]قائمة الدخل '!Q38/'[1]قائمة المركز المالي'!Q44</f>
        <v>0.15277815590166682</v>
      </c>
      <c r="R15" s="21">
        <f>'[1]قائمة الدخل '!R38/'[1]قائمة المركز المالي'!R44</f>
        <v>0.19330656711646468</v>
      </c>
      <c r="S15" s="21">
        <f>'[1]قائمة الدخل '!S38/'[1]قائمة المركز المالي'!S44</f>
        <v>0.19436944889028743</v>
      </c>
      <c r="T15" s="28" t="s">
        <v>35</v>
      </c>
      <c r="U15" s="24" t="s">
        <v>36</v>
      </c>
      <c r="V15" s="25" t="s">
        <v>35</v>
      </c>
    </row>
    <row r="16" spans="1:22" ht="18" customHeight="1">
      <c r="A16" s="20" t="s">
        <v>37</v>
      </c>
      <c r="B16" s="21">
        <f>'[1]قائمة الدخل '!B14/'[1]قائمة الدخل '!B21</f>
        <v>0.17940044618744977</v>
      </c>
      <c r="C16" s="21">
        <f>'[1]قائمة الدخل '!C14/'[1]قائمة الدخل '!C21</f>
        <v>0.57414603934551045</v>
      </c>
      <c r="D16" s="21">
        <f>'[1]قائمة الدخل '!D14/'[1]قائمة الدخل '!D21</f>
        <v>0.32542977774785831</v>
      </c>
      <c r="E16" s="21">
        <f>'[1]قائمة الدخل '!E14/'[1]قائمة الدخل '!E21</f>
        <v>0.43570039220258533</v>
      </c>
      <c r="F16" s="21">
        <f>'[1]قائمة الدخل '!F14/'[1]قائمة الدخل '!F21</f>
        <v>0.92986031570959049</v>
      </c>
      <c r="G16" s="21">
        <f>'[1]قائمة الدخل '!G14/'[1]قائمة الدخل '!G21</f>
        <v>0.90190802128822933</v>
      </c>
      <c r="H16" s="21">
        <f>'[1]قائمة الدخل '!H14/'[1]قائمة الدخل '!H21</f>
        <v>0.90181842133429269</v>
      </c>
      <c r="I16" s="21">
        <f>'[1]قائمة الدخل '!I14/'[1]قائمة الدخل '!I21</f>
        <v>1.5759447504362594</v>
      </c>
      <c r="J16" s="21">
        <f>'[1]قائمة الدخل '!J14/'[1]قائمة الدخل '!J21</f>
        <v>0.39026328287745338</v>
      </c>
      <c r="K16" s="21">
        <f>'[1]قائمة الدخل '!K14/'[1]قائمة الدخل '!K21</f>
        <v>0.4027663621645427</v>
      </c>
      <c r="L16" s="21">
        <f>'[1]قائمة الدخل '!L14/'[1]قائمة الدخل '!L21</f>
        <v>0.47165701609732064</v>
      </c>
      <c r="M16" s="21">
        <f>'[1]قائمة الدخل '!M14/'[1]قائمة الدخل '!M21</f>
        <v>0.39560559805528339</v>
      </c>
      <c r="N16" s="21">
        <f>'[1]قائمة الدخل '!N14/'[1]قائمة الدخل '!N21</f>
        <v>0.62897166717415265</v>
      </c>
      <c r="O16" s="21">
        <f>'[1]قائمة الدخل '!O14/'[1]قائمة الدخل '!O21</f>
        <v>0.81468648659370191</v>
      </c>
      <c r="P16" s="21">
        <v>0.90981387481604503</v>
      </c>
      <c r="Q16" s="21">
        <f>'[1]قائمة الدخل '!Q14/'[1]قائمة الدخل '!Q21</f>
        <v>0.89736807324760193</v>
      </c>
      <c r="R16" s="21">
        <f>'[1]قائمة الدخل '!R14/'[1]قائمة الدخل '!R21</f>
        <v>1.0762885120338246</v>
      </c>
      <c r="S16" s="21">
        <f>'[1]قائمة الدخل '!S14/'[1]قائمة الدخل '!S21</f>
        <v>0.99199831195220123</v>
      </c>
      <c r="T16" s="29" t="s">
        <v>38</v>
      </c>
      <c r="U16" s="34" t="s">
        <v>39</v>
      </c>
      <c r="V16" s="25" t="s">
        <v>40</v>
      </c>
    </row>
    <row r="17" spans="1:22">
      <c r="A17" s="20" t="s">
        <v>41</v>
      </c>
      <c r="B17" s="21">
        <f>'[1]قائمة الدخل '!B38/'[1]قائمة الدخل '!B21</f>
        <v>0.80253901763282154</v>
      </c>
      <c r="C17" s="21">
        <f>'[1]قائمة الدخل '!C38/'[1]قائمة الدخل '!C21</f>
        <v>0.35644677983343526</v>
      </c>
      <c r="D17" s="21">
        <f>'[1]قائمة الدخل '!D38/'[1]قائمة الدخل '!D21</f>
        <v>0.63075913042810317</v>
      </c>
      <c r="E17" s="21">
        <f>'[1]قائمة الدخل '!E38/'[1]قائمة الدخل '!E21</f>
        <v>0.53391132185506918</v>
      </c>
      <c r="F17" s="21">
        <f>'[1]قائمة الدخل '!F38/'[1]قائمة الدخل '!F21</f>
        <v>0.16538097552427941</v>
      </c>
      <c r="G17" s="21">
        <f>'[1]قائمة الدخل '!G38/'[1]قائمة الدخل '!G21</f>
        <v>0.32389903015782678</v>
      </c>
      <c r="H17" s="21">
        <f>'[1]قائمة الدخل '!H38/'[1]قائمة الدخل '!H21</f>
        <v>0.25423257958868883</v>
      </c>
      <c r="I17" s="21">
        <f>'[1]قائمة الدخل '!I38/'[1]قائمة الدخل '!I21</f>
        <v>-0.4356537609632129</v>
      </c>
      <c r="J17" s="21">
        <f>'[1]قائمة الدخل '!J38/'[1]قائمة الدخل '!J21</f>
        <v>0.62801200291050863</v>
      </c>
      <c r="K17" s="21">
        <f>'[1]قائمة الدخل '!K38/'[1]قائمة الدخل '!K21</f>
        <v>0.55236113386519992</v>
      </c>
      <c r="L17" s="21">
        <f>'[1]قائمة الدخل '!L38/'[1]قائمة الدخل '!L21</f>
        <v>0.40034128069831876</v>
      </c>
      <c r="M17" s="21">
        <f>'[1]قائمة الدخل '!M38/'[1]قائمة الدخل '!M21</f>
        <v>0.3434395341500866</v>
      </c>
      <c r="N17" s="21">
        <f>'[1]قائمة الدخل '!N38/'[1]قائمة الدخل '!N21</f>
        <v>1.1880142315734719E-2</v>
      </c>
      <c r="O17" s="21">
        <f>'[1]قائمة الدخل '!O38/'[1]قائمة الدخل '!O21</f>
        <v>0.17712203219381731</v>
      </c>
      <c r="P17" s="21">
        <v>0.23184597528488335</v>
      </c>
      <c r="Q17" s="21">
        <f>'[1]قائمة الدخل '!Q38/'[1]قائمة الدخل '!Q21</f>
        <v>0.24286105167416061</v>
      </c>
      <c r="R17" s="21">
        <f>'[1]قائمة الدخل '!R38/'[1]قائمة الدخل '!R21</f>
        <v>0.33390753980431487</v>
      </c>
      <c r="S17" s="21">
        <f>'[1]قائمة الدخل '!S38/'[1]قائمة الدخل '!S21</f>
        <v>0.28884137436430096</v>
      </c>
      <c r="T17" s="30" t="s">
        <v>42</v>
      </c>
      <c r="U17" s="24" t="s">
        <v>43</v>
      </c>
      <c r="V17" s="20" t="s">
        <v>44</v>
      </c>
    </row>
    <row r="18" spans="1:22">
      <c r="A18" s="20" t="s">
        <v>45</v>
      </c>
      <c r="B18" s="21">
        <f>'[1]قائمة الدخل '!B21/'[1]قائمة المركز المالي'!B21</f>
        <v>0.23817229401573692</v>
      </c>
      <c r="C18" s="21">
        <f>'[1]قائمة الدخل '!C21/'[1]قائمة المركز المالي'!C21</f>
        <v>9.2971450837746092E-2</v>
      </c>
      <c r="D18" s="21">
        <f>'[1]قائمة الدخل '!D21/'[1]قائمة المركز المالي'!D21</f>
        <v>0.14757880891753108</v>
      </c>
      <c r="E18" s="21">
        <f>'[1]قائمة الدخل '!E21/'[1]قائمة المركز المالي'!E21</f>
        <v>0.12369184136616847</v>
      </c>
      <c r="F18" s="21">
        <f>'[1]قائمة الدخل '!F21/'[1]قائمة المركز المالي'!F21</f>
        <v>5.0758374863045727E-2</v>
      </c>
      <c r="G18" s="21">
        <f>'[1]قائمة الدخل '!G21/'[1]قائمة المركز المالي'!G21</f>
        <v>3.6293972044359663E-2</v>
      </c>
      <c r="H18" s="21">
        <f>'[1]قائمة الدخل '!H21/'[1]قائمة المركز المالي'!H21</f>
        <v>3.6151985924235318E-2</v>
      </c>
      <c r="I18" s="21">
        <f>'[1]قائمة الدخل '!I21/'[1]قائمة المركز المالي'!I21</f>
        <v>1.9153603731379729E-2</v>
      </c>
      <c r="J18" s="21">
        <f>'[1]قائمة الدخل '!J21/'[1]قائمة المركز المالي'!J21</f>
        <v>7.0135307558987711E-2</v>
      </c>
      <c r="K18" s="21">
        <f>'[1]قائمة الدخل '!K21/'[1]قائمة المركز المالي'!K21</f>
        <v>7.0280797650956822E-2</v>
      </c>
      <c r="L18" s="21">
        <f>'[1]قائمة الدخل '!L21/'[1]قائمة المركز المالي'!L21</f>
        <v>4.1947154367394067E-2</v>
      </c>
      <c r="M18" s="21">
        <f>'[1]قائمة الدخل '!M21/'[1]قائمة المركز المالي'!M21</f>
        <v>4.9162555490796053E-2</v>
      </c>
      <c r="N18" s="21">
        <f>'[1]قائمة الدخل '!N21/'[1]قائمة المركز المالي'!N21</f>
        <v>4.1344799859898432E-2</v>
      </c>
      <c r="O18" s="21">
        <f>'[1]قائمة الدخل '!O21/'[1]قائمة المركز المالي'!O21</f>
        <v>4.9224551030924393E-2</v>
      </c>
      <c r="P18" s="21">
        <v>2.5098789502608201E-2</v>
      </c>
      <c r="Q18" s="21">
        <f>'[1]قائمة الدخل '!Q21/'[1]قائمة المركز المالي'!Q21</f>
        <v>2.6700299992449376E-2</v>
      </c>
      <c r="R18" s="21">
        <f>'[1]قائمة الدخل '!R21/'[1]قائمة المركز المالي'!R21</f>
        <v>2.4548863062629444E-2</v>
      </c>
      <c r="S18" s="21">
        <f>'[1]قائمة الدخل '!S21/'[1]قائمة المركز المالي'!S21</f>
        <v>1.9383441468565788E-2</v>
      </c>
      <c r="T18" s="31" t="s">
        <v>46</v>
      </c>
      <c r="U18" s="24" t="s">
        <v>47</v>
      </c>
      <c r="V18" s="20" t="s">
        <v>48</v>
      </c>
    </row>
    <row r="19" spans="1:22">
      <c r="A19" s="20" t="s">
        <v>49</v>
      </c>
      <c r="B19" s="21">
        <f>'[1]قائمة المركز المالي'!B47/'[1]قائمة المركز المالي'!B21</f>
        <v>0.24153442921568657</v>
      </c>
      <c r="C19" s="21">
        <f>'[1]قائمة المركز المالي'!C47/'[1]قائمة المركز المالي'!C21</f>
        <v>0.16041498605622059</v>
      </c>
      <c r="D19" s="21">
        <f>'[1]قائمة المركز المالي'!D47/'[1]قائمة المركز المالي'!D21</f>
        <v>0.15875179209224999</v>
      </c>
      <c r="E19" s="21">
        <f>'[1]قائمة المركز المالي'!E47/'[1]قائمة المركز المالي'!E21</f>
        <v>0.11478214981982861</v>
      </c>
      <c r="F19" s="21">
        <f>'[1]قائمة المركز المالي'!F47/'[1]قائمة المركز المالي'!F21</f>
        <v>9.8386751791449248E-2</v>
      </c>
      <c r="G19" s="21">
        <f>'[1]قائمة المركز المالي'!G47/'[1]قائمة المركز المالي'!G21</f>
        <v>9.7815693946183599E-2</v>
      </c>
      <c r="H19" s="21">
        <f>'[1]قائمة المركز المالي'!H47/'[1]قائمة المركز المالي'!H21</f>
        <v>9.9903068881619178E-2</v>
      </c>
      <c r="I19" s="21">
        <f>'[1]قائمة المركز المالي'!I47/'[1]قائمة المركز المالي'!I21</f>
        <v>0.11023340555878136</v>
      </c>
      <c r="J19" s="21">
        <f>'[1]قائمة المركز المالي'!J47/'[1]قائمة المركز المالي'!J21</f>
        <v>0.12104288875375682</v>
      </c>
      <c r="K19" s="21">
        <f>'[1]قائمة المركز المالي'!K47/'[1]قائمة المركز المالي'!K21</f>
        <v>0.10490196444282132</v>
      </c>
      <c r="L19" s="21">
        <f>'[1]قائمة المركز المالي'!L47/'[1]قائمة المركز المالي'!L21</f>
        <v>8.1767126416682517E-2</v>
      </c>
      <c r="M19" s="21">
        <f>'[1]قائمة المركز المالي'!M47/'[1]قائمة المركز المالي'!M21</f>
        <v>7.7089366712577267E-2</v>
      </c>
      <c r="N19" s="21">
        <f>'[1]قائمة المركز المالي'!N47/'[1]قائمة المركز المالي'!N21</f>
        <v>8.4160153654086384E-2</v>
      </c>
      <c r="O19" s="21">
        <f>'[1]قائمة المركز المالي'!O47/'[1]قائمة المركز المالي'!O21</f>
        <v>9.2817467198930886E-2</v>
      </c>
      <c r="P19" s="21">
        <v>4.4211664329532524E-2</v>
      </c>
      <c r="Q19" s="21">
        <f>'[1]قائمة المركز المالي'!Q47/'[1]قائمة المركز المالي'!Q21</f>
        <v>4.321769096988972E-2</v>
      </c>
      <c r="R19" s="21">
        <f>'[1]قائمة المركز المالي'!R47/'[1]قائمة المركز المالي'!R21</f>
        <v>4.3258552836816663E-2</v>
      </c>
      <c r="S19" s="21">
        <f>'[1]قائمة المركز المالي'!S47/'[1]قائمة المركز المالي'!S21</f>
        <v>2.8804629048728519E-2</v>
      </c>
      <c r="T19" s="26" t="s">
        <v>50</v>
      </c>
      <c r="U19" s="24" t="s">
        <v>51</v>
      </c>
      <c r="V19" s="25" t="s">
        <v>50</v>
      </c>
    </row>
    <row r="20" spans="1:22">
      <c r="A20" s="20" t="s">
        <v>52</v>
      </c>
      <c r="B20" s="21">
        <f>'[1]قائمة المركز المالي'!B44/('[1]قائمة المركز المالي'!B25+'[1]قائمة المركز المالي'!B26)</f>
        <v>0.26704688038871893</v>
      </c>
      <c r="C20" s="21">
        <f>'[1]قائمة المركز المالي'!C44/('[1]قائمة المركز المالي'!C25+'[1]قائمة المركز المالي'!C26)</f>
        <v>0.15340660974899198</v>
      </c>
      <c r="D20" s="21">
        <f>'[1]قائمة المركز المالي'!D44/('[1]قائمة المركز المالي'!D25+'[1]قائمة المركز المالي'!D26)</f>
        <v>0.15338811674831526</v>
      </c>
      <c r="E20" s="21">
        <f>'[1]قائمة المركز المالي'!E44/('[1]قائمة المركز المالي'!E25+'[1]قائمة المركز المالي'!E26)</f>
        <v>0.13730078354829572</v>
      </c>
      <c r="F20" s="21">
        <f>'[1]قائمة المركز المالي'!F44/('[1]قائمة المركز المالي'!F25+'[1]قائمة المركز المالي'!F26)</f>
        <v>0.11915526303537219</v>
      </c>
      <c r="G20" s="21">
        <f>'[1]قائمة المركز المالي'!G44/('[1]قائمة المركز المالي'!G25+'[1]قائمة المركز المالي'!G26)</f>
        <v>0.11652858327331161</v>
      </c>
      <c r="H20" s="21">
        <f>'[1]قائمة المركز المالي'!H44/('[1]قائمة المركز المالي'!H25+'[1]قائمة المركز المالي'!H26)</f>
        <v>0.11950895634995048</v>
      </c>
      <c r="I20" s="21">
        <f>'[1]قائمة المركز المالي'!I44/('[1]قائمة المركز المالي'!I25+'[1]قائمة المركز المالي'!I26)</f>
        <v>0.13472969288866338</v>
      </c>
      <c r="J20" s="21">
        <f>'[1]قائمة المركز المالي'!J44/('[1]قائمة المركز المالي'!J25+'[1]قائمة المركز المالي'!J26)</f>
        <v>0.1485067923724846</v>
      </c>
      <c r="K20" s="21">
        <f>'[1]قائمة المركز المالي'!K44/('[1]قائمة المركز المالي'!K25+'[1]قائمة المركز المالي'!K26)</f>
        <v>0.1270610001972014</v>
      </c>
      <c r="L20" s="21">
        <f>'[1]قائمة المركز المالي'!L44/('[1]قائمة المركز المالي'!L25+'[1]قائمة المركز المالي'!L26)</f>
        <v>9.3765561183746571E-2</v>
      </c>
      <c r="M20" s="21">
        <f>'[1]قائمة المركز المالي'!M44/('[1]قائمة المركز المالي'!M25+'[1]قائمة المركز المالي'!M26)</f>
        <v>8.7816524920951836E-2</v>
      </c>
      <c r="N20" s="21">
        <f>'[1]قائمة المركز المالي'!N44/('[1]قائمة المركز المالي'!N25+'[1]قائمة المركز المالي'!N26)</f>
        <v>9.702935853815492E-2</v>
      </c>
      <c r="O20" s="21">
        <f>'[1]قائمة المركز المالي'!O44/('[1]قائمة المركز المالي'!O25+'[1]قائمة المركز المالي'!O26)</f>
        <v>0.10986126785460354</v>
      </c>
      <c r="P20" s="21">
        <f>'[1]قائمة المركز المالي'!P44/('[1]قائمة المركز المالي'!P25+'[1]قائمة المركز المالي'!P26)</f>
        <v>4.7679046729008093E-2</v>
      </c>
      <c r="Q20" s="21">
        <f>'[1]قائمة المركز المالي'!Q44/('[1]قائمة المركز المالي'!Q25+'[1]قائمة المركز المالي'!Q26)</f>
        <v>4.6806720232174276E-2</v>
      </c>
      <c r="R20" s="21">
        <f>'[1]قائمة المركز المالي'!R44/('[1]قائمة المركز المالي'!R25+'[1]قائمة المركز المالي'!R26)</f>
        <v>4.7376783502795464E-2</v>
      </c>
      <c r="S20" s="21">
        <f>'[1]قائمة المركز المالي'!S44/('[1]قائمة المركز المالي'!S25+'[1]قائمة المركز المالي'!S26)</f>
        <v>3.1433283826944804E-2</v>
      </c>
      <c r="T20" s="28" t="s">
        <v>53</v>
      </c>
      <c r="U20" s="24" t="s">
        <v>54</v>
      </c>
      <c r="V20" s="20" t="s">
        <v>55</v>
      </c>
    </row>
    <row r="21" spans="1:22">
      <c r="A21" s="20" t="s">
        <v>56</v>
      </c>
      <c r="B21" s="21">
        <f>'[1]قائمة المركز المالي'!B33/'[1]قائمة المركز المالي'!B21</f>
        <v>0.75846557078431343</v>
      </c>
      <c r="C21" s="21">
        <f>'[1]قائمة المركز المالي'!C33/'[1]قائمة المركز المالي'!C21</f>
        <v>0.83958501394377938</v>
      </c>
      <c r="D21" s="21">
        <f>'[1]قائمة المركز المالي'!D33/'[1]قائمة المركز المالي'!D21</f>
        <v>0.84124820790775001</v>
      </c>
      <c r="E21" s="21">
        <f>'[1]قائمة المركز المالي'!E33/'[1]قائمة المركز المالي'!E21</f>
        <v>0.88521785018047061</v>
      </c>
      <c r="F21" s="21">
        <f>'[1]قائمة المركز المالي'!F33/'[1]قائمة المركز المالي'!F21</f>
        <v>0.90161324820855071</v>
      </c>
      <c r="G21" s="21">
        <f>'[1]قائمة المركز المالي'!G33/'[1]قائمة المركز المالي'!G21</f>
        <v>0.90218430605381639</v>
      </c>
      <c r="H21" s="21">
        <f>'[1]قائمة المركز المالي'!H33/'[1]قائمة المركز المالي'!H21</f>
        <v>0.90009693111838085</v>
      </c>
      <c r="I21" s="21">
        <f>'[1]قائمة المركز المالي'!I33/'[1]قائمة المركز المالي'!I21</f>
        <v>0.88976659444121864</v>
      </c>
      <c r="J21" s="21">
        <f>'[1]قائمة المركز المالي'!J33/'[1]قائمة المركز المالي'!J21</f>
        <v>0.87895711124624321</v>
      </c>
      <c r="K21" s="21">
        <f>'[1]قائمة المركز المالي'!K33/'[1]قائمة المركز المالي'!K21</f>
        <v>0.89509803555717871</v>
      </c>
      <c r="L21" s="21">
        <f>'[1]قائمة المركز المالي'!L33/'[1]قائمة المركز المالي'!L21</f>
        <v>0.91823287358331751</v>
      </c>
      <c r="M21" s="21">
        <f>'[1]قائمة المركز المالي'!M33/'[1]قائمة المركز المالي'!M21</f>
        <v>0.92291063328742273</v>
      </c>
      <c r="N21" s="21">
        <f>'[1]قائمة المركز المالي'!N33/'[1]قائمة المركز المالي'!N21</f>
        <v>0.91583984634591364</v>
      </c>
      <c r="O21" s="21">
        <f>'[1]قائمة المركز المالي'!O33/'[1]قائمة المركز المالي'!O21</f>
        <v>0.90718253280106909</v>
      </c>
      <c r="P21" s="21">
        <v>0.9557883356704675</v>
      </c>
      <c r="Q21" s="21">
        <f>'[1]قائمة المركز المالي'!Q33/'[1]قائمة المركز المالي'!Q21</f>
        <v>0.9567823090301103</v>
      </c>
      <c r="R21" s="21">
        <f>'[1]قائمة المركز المالي'!R33/'[1]قائمة المركز المالي'!R21</f>
        <v>0.95674144716318332</v>
      </c>
      <c r="S21" s="21">
        <f>'[1]قائمة المركز المالي'!S33/'[1]قائمة المركز المالي'!S21</f>
        <v>0.97119537095127151</v>
      </c>
      <c r="T21" s="28" t="s">
        <v>57</v>
      </c>
      <c r="U21" s="24" t="s">
        <v>58</v>
      </c>
      <c r="V21" s="25" t="s">
        <v>57</v>
      </c>
    </row>
    <row r="22" spans="1:22">
      <c r="A22" s="20" t="s">
        <v>59</v>
      </c>
      <c r="B22" s="21">
        <f>('[1]قائمة المركز المالي'!B25+'[1]قائمة المركز المالي'!B26)/'[1]قائمة المركز المالي'!B21</f>
        <v>0.67747777880198434</v>
      </c>
      <c r="C22" s="21">
        <f>('[1]قائمة المركز المالي'!C25+'[1]قائمة المركز المالي'!C26)/'[1]قائمة المركز المالي'!C21</f>
        <v>0.76508167766089219</v>
      </c>
      <c r="D22" s="21">
        <f>('[1]قائمة المركز المالي'!D25+'[1]قائمة المركز المالي'!D26)/'[1]قائمة المركز المالي'!D21</f>
        <v>0.7628913933510949</v>
      </c>
      <c r="E22" s="21">
        <f>('[1]قائمة المركز المالي'!E25+'[1]قائمة المركز المالي'!E26)/'[1]قائمة المركز المالي'!E21</f>
        <v>0.83268850171828424</v>
      </c>
      <c r="F22" s="21">
        <f>('[1]قائمة المركز المالي'!F25+'[1]قائمة المركز المالي'!F26)/'[1]قائمة المركز المالي'!F21</f>
        <v>0.82185021675836589</v>
      </c>
      <c r="G22" s="21">
        <f>('[1]قائمة المركز المالي'!G25+'[1]قائمة المركز المالي'!G26)/'[1]قائمة المركز المالي'!G21</f>
        <v>0.83535934008871338</v>
      </c>
      <c r="H22" s="21">
        <f>('[1]قائمة المركز المالي'!H25+'[1]قائمة المركز المالي'!H26)/'[1]قائمة المركز المالي'!H21</f>
        <v>0.83200865592715101</v>
      </c>
      <c r="I22" s="21">
        <f>('[1]قائمة المركز المالي'!I25+'[1]قائمة المركز المالي'!I26)/'[1]قائمة المركز المالي'!I21</f>
        <v>0.81408713766117957</v>
      </c>
      <c r="J22" s="21">
        <f>('[1]قائمة المركز المالي'!J25+'[1]قائمة المركز المالي'!J26)/'[1]قائمة المركز المالي'!J21</f>
        <v>0.81057741043860154</v>
      </c>
      <c r="K22" s="21">
        <f>('[1]قائمة المركز المالي'!K25+'[1]قائمة المركز المالي'!K26)/'[1]قائمة المركز المالي'!K21</f>
        <v>0.81998067903704375</v>
      </c>
      <c r="L22" s="21">
        <f>('[1]قائمة المركز المالي'!L25+'[1]قائمة المركز المالي'!L26)/'[1]قائمة المركز المالي'!L21</f>
        <v>0.86439939732827598</v>
      </c>
      <c r="M22" s="21">
        <f>('[1]قائمة المركز المالي'!M25+'[1]قائمة المركز المالي'!M26)/'[1]قائمة المركز المالي'!M21</f>
        <v>0.86981805491946318</v>
      </c>
      <c r="N22" s="21">
        <f>('[1]قائمة المركز المالي'!N25+'[1]قائمة المركز المالي'!N26)/'[1]قائمة المركز المالي'!N21</f>
        <v>0.85808660951183136</v>
      </c>
      <c r="O22" s="21">
        <f>('[1]قائمة المركز المالي'!O25+'[1]قائمة المركز المالي'!O26)/'[1]قائمة المركز المالي'!O21</f>
        <v>0.83563001108839019</v>
      </c>
      <c r="P22" s="21">
        <v>0.91245200322923747</v>
      </c>
      <c r="Q22" s="21">
        <f>('[1]قائمة المركز المالي'!Q25+'[1]قائمة المركز المالي'!Q26)/'[1]قائمة المركز المالي'!Q21</f>
        <v>0.90678543897542385</v>
      </c>
      <c r="R22" s="21">
        <f>('[1]قائمة المركز المالي'!R25+'[1]قائمة المركز المالي'!R26)/'[1]قائمة المركز المالي'!R21</f>
        <v>0.89504614915404568</v>
      </c>
      <c r="S22" s="21">
        <f>('[1]قائمة المركز المالي'!S25+'[1]قائمة المركز المالي'!S26)/'[1]قائمة المركز المالي'!S21</f>
        <v>0.91637352327907318</v>
      </c>
      <c r="T22" s="29" t="s">
        <v>60</v>
      </c>
      <c r="U22" s="24" t="s">
        <v>61</v>
      </c>
      <c r="V22" s="20" t="s">
        <v>62</v>
      </c>
    </row>
    <row r="23" spans="1:22">
      <c r="A23" s="20" t="s">
        <v>63</v>
      </c>
      <c r="B23" s="21">
        <f>'[1]قائمة المركز المالي'!B10/'[1]قائمة المركز المالي'!B21</f>
        <v>6.367868953466771E-2</v>
      </c>
      <c r="C23" s="21">
        <f>'[1]قائمة المركز المالي'!C10/'[1]قائمة المركز المالي'!C21</f>
        <v>0.16098365526553163</v>
      </c>
      <c r="D23" s="21">
        <f>'[1]قائمة المركز المالي'!D10/'[1]قائمة المركز المالي'!D21</f>
        <v>0.13138699686529676</v>
      </c>
      <c r="E23" s="21">
        <f>'[1]قائمة المركز المالي'!E10/'[1]قائمة المركز المالي'!E21</f>
        <v>0.14812856161437837</v>
      </c>
      <c r="F23" s="21">
        <f>'[1]قائمة المركز المالي'!F10/'[1]قائمة المركز المالي'!F21</f>
        <v>0.30679024375049707</v>
      </c>
      <c r="G23" s="21">
        <f>'[1]قائمة المركز المالي'!G10/'[1]قائمة المركز المالي'!G21</f>
        <v>0.24979804305196449</v>
      </c>
      <c r="H23" s="21">
        <f>'[1]قائمة المركز المالي'!H10/'[1]قائمة المركز المالي'!H21</f>
        <v>0.25076066176154715</v>
      </c>
      <c r="I23" s="21">
        <f>'[1]قائمة المركز المالي'!I10/'[1]قائمة المركز المالي'!I21</f>
        <v>0.1708908365088532</v>
      </c>
      <c r="J23" s="21">
        <f>'[1]قائمة المركز المالي'!J10/'[1]قائمة المركز المالي'!J21</f>
        <v>0.1474818921679466</v>
      </c>
      <c r="K23" s="21">
        <f>'[1]قائمة المركز المالي'!K10/'[1]قائمة المركز المالي'!K21</f>
        <v>0.21287477919467224</v>
      </c>
      <c r="L23" s="21">
        <f>'[1]قائمة المركز المالي'!L10/'[1]قائمة المركز المالي'!L21</f>
        <v>0.19755144763161711</v>
      </c>
      <c r="M23" s="21">
        <f>'[1]قائمة المركز المالي'!M10/'[1]قائمة المركز المالي'!M21</f>
        <v>0.20386008004542824</v>
      </c>
      <c r="N23" s="21">
        <f>'[1]قائمة المركز المالي'!N10/'[1]قائمة المركز المالي'!N21</f>
        <v>0.31494533485371323</v>
      </c>
      <c r="O23" s="21">
        <f>'[1]قائمة المركز المالي'!O10/'[1]قائمة المركز المالي'!O21</f>
        <v>0.43541164158748885</v>
      </c>
      <c r="P23" s="21">
        <v>0.32113950248052359</v>
      </c>
      <c r="Q23" s="21">
        <f>'[1]قائمة المركز المالي'!Q10/'[1]قائمة المركز المالي'!Q21</f>
        <v>0.27627958673249658</v>
      </c>
      <c r="R23" s="21">
        <f>'[1]قائمة المركز المالي'!R10/'[1]قائمة المركز المالي'!R21</f>
        <v>0.29923953001500508</v>
      </c>
      <c r="S23" s="21">
        <f>'[1]قائمة المركز المالي'!S10/'[1]قائمة المركز المالي'!S21</f>
        <v>0.2099037023953198</v>
      </c>
      <c r="T23" s="30" t="s">
        <v>64</v>
      </c>
      <c r="U23" s="24" t="s">
        <v>65</v>
      </c>
      <c r="V23" s="20" t="s">
        <v>66</v>
      </c>
    </row>
    <row r="24" spans="1:22">
      <c r="A24" s="20" t="s">
        <v>67</v>
      </c>
      <c r="B24" s="21">
        <f>'[1]قائمة المركز المالي'!B10/('[1]قائمة المركز المالي'!B25+'[1]قائمة المركز المالي'!B26)</f>
        <v>9.3993768544370138E-2</v>
      </c>
      <c r="C24" s="21">
        <f>'[1]قائمة المركز المالي'!C10/('[1]قائمة المركز المالي'!C25+'[1]قائمة المركز المالي'!C26)</f>
        <v>0.21041368518680506</v>
      </c>
      <c r="D24" s="21">
        <f>'[1]قائمة المركز المالي'!D10/('[1]قائمة المركز المالي'!D25+'[1]قائمة المركز المالي'!D26)</f>
        <v>0.17222241332172211</v>
      </c>
      <c r="E24" s="21">
        <f>'[1]قائمة المركز المالي'!E10/('[1]قائمة المركز المالي'!E25+'[1]قائمة المركز المالي'!E26)</f>
        <v>0.17789192634305565</v>
      </c>
      <c r="F24" s="21">
        <f>'[1]قائمة المركز المالي'!F10/('[1]قائمة المركز المالي'!F25+'[1]قائمة المركز المالي'!F26)</f>
        <v>0.37329216138747723</v>
      </c>
      <c r="G24" s="21">
        <f>'[1]قائمة المركز المالي'!G10/('[1]قائمة المركز المالي'!G25+'[1]قائمة المركز المالي'!G26)</f>
        <v>0.29903064593188899</v>
      </c>
      <c r="H24" s="21">
        <f>'[1]قائمة المركز المالي'!H10/('[1]قائمة المركز المالي'!H25+'[1]قائمة المركز المالي'!H26)</f>
        <v>0.30139189054723398</v>
      </c>
      <c r="I24" s="21">
        <f>'[1]قائمة المركز المالي'!I10/('[1]قائمة المركز المالي'!I25+'[1]قائمة المركز المالي'!I26)</f>
        <v>0.20991713122972522</v>
      </c>
      <c r="J24" s="21">
        <f>'[1]قائمة المركز المالي'!J10/('[1]قائمة المركز المالي'!J25+'[1]قائمة المركز المالي'!J26)</f>
        <v>0.18194670893695952</v>
      </c>
      <c r="K24" s="21">
        <f>'[1]قائمة المركز المالي'!K10/('[1]قائمة المركز المالي'!K25+'[1]قائمة المركز المالي'!K26)</f>
        <v>0.25960950621990853</v>
      </c>
      <c r="L24" s="21">
        <f>'[1]قائمة المركز المالي'!L10/('[1]قائمة المركز المالي'!L25+'[1]قائمة المركز المالي'!L26)</f>
        <v>0.22854186183171563</v>
      </c>
      <c r="M24" s="21">
        <f>'[1]قائمة المركز المالي'!M10/('[1]قائمة المركز المالي'!M25+'[1]قائمة المركز المالي'!M26)</f>
        <v>0.23437094561609637</v>
      </c>
      <c r="N24" s="21">
        <f>'[1]قائمة المركز المالي'!N10/('[1]قائمة المركز المالي'!N25+'[1]قائمة المركز المالي'!N26)</f>
        <v>0.36703210534060987</v>
      </c>
      <c r="O24" s="21">
        <f>'[1]قائمة المركز المالي'!O10/('[1]قائمة المركز المالي'!O25+'[1]قائمة المركز المالي'!O26)</f>
        <v>0.52105792732404921</v>
      </c>
      <c r="P24" s="21">
        <v>0.35195221375369479</v>
      </c>
      <c r="Q24" s="21">
        <f>'[1]قائمة المركز المالي'!Q10/('[1]قائمة المركز المالي'!Q25+'[1]قائمة المركز المالي'!Q26)</f>
        <v>0.30468021966107511</v>
      </c>
      <c r="R24" s="21">
        <f>'[1]قائمة المركز المالي'!R10/('[1]قائمة المركز المالي'!R25+'[1]قائمة المركز المالي'!R26)</f>
        <v>0.33432860450584789</v>
      </c>
      <c r="S24" s="21">
        <f>'[1]قائمة المركز المالي'!S10/('[1]قائمة المركز المالي'!S25+'[1]قائمة المركز المالي'!S26)</f>
        <v>0.22905910860913817</v>
      </c>
      <c r="T24" s="31" t="s">
        <v>68</v>
      </c>
      <c r="U24" s="24" t="s">
        <v>69</v>
      </c>
      <c r="V24" s="20" t="s">
        <v>70</v>
      </c>
    </row>
    <row r="25" spans="1:22" ht="18.75" customHeight="1">
      <c r="A25" s="20" t="s">
        <v>71</v>
      </c>
      <c r="B25" s="21">
        <f>'[1]قائمة المركز المالي'!B44/'[1]قائمة المركز المالي'!B10</f>
        <v>2.8411126027217257</v>
      </c>
      <c r="C25" s="21">
        <f>'[1]قائمة المركز المالي'!C44/'[1]قائمة المركز المالي'!C10</f>
        <v>0.72907144615046182</v>
      </c>
      <c r="D25" s="21">
        <f>'[1]قائمة المركز المالي'!D44/'[1]قائمة المركز المالي'!D10</f>
        <v>0.89063968963073803</v>
      </c>
      <c r="E25" s="21">
        <f>'[1]قائمة المركز المالي'!E44/'[1]قائمة المركز المالي'!E10</f>
        <v>0.77182133203458636</v>
      </c>
      <c r="F25" s="21">
        <f>'[1]قائمة المركز المالي'!F44/'[1]قائمة المركز المالي'!F10</f>
        <v>0.31920108526385327</v>
      </c>
      <c r="G25" s="21">
        <f>'[1]قائمة المركز المالي'!G44/'[1]قائمة المركز المالي'!G10</f>
        <v>0.38968776230331137</v>
      </c>
      <c r="H25" s="21">
        <f>'[1]قائمة المركز المالي'!H44/'[1]قائمة المركز المالي'!H10</f>
        <v>0.39652346363055552</v>
      </c>
      <c r="I25" s="21">
        <f>'[1]قائمة المركز المالي'!I44/'[1]قائمة المركز المالي'!I10</f>
        <v>0.64182323805302199</v>
      </c>
      <c r="J25" s="21">
        <f>'[1]قائمة المركز المالي'!J44/'[1]قائمة المركز المالي'!J10</f>
        <v>0.81621037962241405</v>
      </c>
      <c r="K25" s="21">
        <f>'[1]قائمة المركز المالي'!K44/'[1]قائمة المركز المالي'!K10</f>
        <v>0.48943123095643226</v>
      </c>
      <c r="L25" s="21">
        <f>'[1]قائمة المركز المالي'!L44/'[1]قائمة المركز المالي'!L10</f>
        <v>0.41027740140136709</v>
      </c>
      <c r="M25" s="21">
        <f>'[1]قائمة المركز المالي'!M44/'[1]قائمة المركز المالي'!M10</f>
        <v>0.37469032131993357</v>
      </c>
      <c r="N25" s="21">
        <f>'[1]قائمة المركز المالي'!N44/'[1]قائمة المركز المالي'!N10</f>
        <v>0.26436204660655122</v>
      </c>
      <c r="O25" s="21">
        <f>'[1]قائمة المركز المالي'!O44/'[1]قائمة المركز المالي'!O10</f>
        <v>0.21084271458800802</v>
      </c>
      <c r="P25" s="21">
        <f>'[1]قائمة المركز المالي'!P44/'[1]قائمة المركز المالي'!P10</f>
        <v>0.13547022824631277</v>
      </c>
      <c r="Q25" s="21">
        <f>'[1]قائمة المركز المالي'!Q47/'[1]قائمة المركز المالي'!Q10</f>
        <v>0.15642737663327469</v>
      </c>
      <c r="R25" s="21">
        <f>'[1]قائمة المركز المالي'!R47/'[1]قائمة المركز المالي'!R10</f>
        <v>0.1445616253796666</v>
      </c>
      <c r="S25" s="21">
        <f>'[1]قائمة المركز المالي'!S47/'[1]قائمة المركز المالي'!S10</f>
        <v>0.13722782742764414</v>
      </c>
      <c r="T25" s="26" t="s">
        <v>72</v>
      </c>
      <c r="U25" s="24" t="s">
        <v>73</v>
      </c>
      <c r="V25" s="20" t="s">
        <v>74</v>
      </c>
    </row>
    <row r="26" spans="1:22">
      <c r="A26" s="35" t="s">
        <v>75</v>
      </c>
      <c r="B26" s="36">
        <f>'[1]قائمة المركز المالي'!B21/'[1]قائمة المركز المالي'!B33</f>
        <v>1.3184514083690324</v>
      </c>
      <c r="C26" s="36">
        <f>'[1]قائمة المركز المالي'!C21/'[1]قائمة المركز المالي'!C33</f>
        <v>1.1910646133411837</v>
      </c>
      <c r="D26" s="36">
        <f>'[1]قائمة المركز المالي'!D21/'[1]قائمة المركز المالي'!D33</f>
        <v>1.1887098131086402</v>
      </c>
      <c r="E26" s="36">
        <f>'[1]قائمة المركز المالي'!E21/'[1]قائمة المركز المالي'!E33</f>
        <v>1.1296654261955164</v>
      </c>
      <c r="F26" s="36">
        <f>'[1]قائمة المركز المالي'!F21/'[1]قائمة المركز المالي'!F33</f>
        <v>1.1091230103228158</v>
      </c>
      <c r="G26" s="36">
        <f>'[1]قائمة المركز المالي'!G21/'[1]قائمة المركز المالي'!G33</f>
        <v>1.1084209659709474</v>
      </c>
      <c r="H26" s="36">
        <f>'[1]قائمة المركز المالي'!H21/'[1]قائمة المركز المالي'!H33</f>
        <v>1.1109914559507368</v>
      </c>
      <c r="I26" s="36">
        <f>'[1]قائمة المركز المالي'!I21/'[1]قائمة المركز المالي'!I33</f>
        <v>1.1238902496985841</v>
      </c>
      <c r="J26" s="36">
        <f>'[1]قائمة المركز المالي'!J21/'[1]قائمة المركز المالي'!J33</f>
        <v>1.1377119397579414</v>
      </c>
      <c r="K26" s="36">
        <f>'[1]قائمة المركز المالي'!K21/'[1]قائمة المركز المالي'!K33</f>
        <v>1.1171960615213754</v>
      </c>
      <c r="L26" s="36">
        <f>'[1]قائمة المركز المالي'!L21/'[1]قائمة المركز المالي'!L33</f>
        <v>1.0890483544741696</v>
      </c>
      <c r="M26" s="36">
        <f>'[1]قائمة المركز المالي'!M21/'[1]قائمة المركز المالي'!M33</f>
        <v>1.0835285280417495</v>
      </c>
      <c r="N26" s="36">
        <f>'[1]قائمة المركز المالي'!N21/'[1]قائمة المركز المالي'!N33</f>
        <v>1.0918939637643796</v>
      </c>
      <c r="O26" s="36">
        <f>'[1]قائمة المركز المالي'!O21/'[1]قائمة المركز المالي'!O33</f>
        <v>1.1023139928767614</v>
      </c>
      <c r="P26" s="36">
        <v>1.0462567523368225</v>
      </c>
      <c r="Q26" s="36">
        <f>'[1]قائمة المركز المالي'!Q21/'[1]قائمة المركز المالي'!Q33</f>
        <v>1.0451698265760154</v>
      </c>
      <c r="R26" s="36">
        <f>'[1]قائمة المركز المالي'!R21/'[1]قائمة المركز المالي'!R33</f>
        <v>1.0452144651672421</v>
      </c>
      <c r="S26" s="36">
        <f>'[1]قائمة المركز المالي'!S21/'[1]قائمة المركز المالي'!S33</f>
        <v>1.0296589439265087</v>
      </c>
      <c r="T26" s="37" t="s">
        <v>76</v>
      </c>
      <c r="U26" s="38" t="s">
        <v>77</v>
      </c>
      <c r="V26" s="39" t="s">
        <v>76</v>
      </c>
    </row>
    <row r="27" spans="1:22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1"/>
      <c r="K27" s="40"/>
      <c r="L27" s="40"/>
      <c r="M27" s="40"/>
      <c r="N27" s="42"/>
      <c r="O27" s="42"/>
      <c r="P27" s="42"/>
      <c r="Q27" s="42"/>
      <c r="R27" s="42"/>
      <c r="S27" s="42"/>
      <c r="T27" s="42"/>
      <c r="U27" s="42"/>
      <c r="V27" s="43"/>
    </row>
    <row r="28" spans="1:22" ht="17.25">
      <c r="A28" s="44" t="s">
        <v>78</v>
      </c>
      <c r="B28" s="44"/>
      <c r="C28" s="44"/>
      <c r="D28" s="44"/>
      <c r="E28" s="44"/>
      <c r="F28" s="44"/>
      <c r="G28" s="44"/>
      <c r="H28" s="44"/>
      <c r="I28" s="44"/>
      <c r="J28" s="45"/>
      <c r="K28" s="44"/>
      <c r="L28" s="44"/>
      <c r="M28" s="44"/>
      <c r="N28" s="40"/>
      <c r="O28" s="42"/>
      <c r="P28" s="42"/>
      <c r="Q28" s="42"/>
      <c r="R28" s="42"/>
      <c r="S28" s="42"/>
      <c r="T28" s="42"/>
      <c r="U28" s="42"/>
      <c r="V28" s="43"/>
    </row>
    <row r="29" spans="1:22">
      <c r="A29" s="46" t="s">
        <v>79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</row>
    <row r="31" spans="1:22" ht="16.5" customHeight="1">
      <c r="A31" s="2" t="s">
        <v>80</v>
      </c>
      <c r="B31" s="47">
        <v>150000000</v>
      </c>
      <c r="C31" s="47">
        <v>100000000</v>
      </c>
      <c r="D31" s="47">
        <v>100000000</v>
      </c>
      <c r="E31" s="48">
        <v>100000000</v>
      </c>
      <c r="F31" s="48">
        <v>80000000</v>
      </c>
      <c r="G31" s="48">
        <f>'[1]قائمة المركز المالي'!G36/G35</f>
        <v>65000000</v>
      </c>
      <c r="H31" s="48">
        <f>'[1]قائمة المركز المالي'!H36/H35</f>
        <v>65000000</v>
      </c>
      <c r="I31" s="48">
        <f>'[1]قائمة المركز المالي'!I36/I35</f>
        <v>55000000</v>
      </c>
      <c r="J31" s="48">
        <f>'[1]قائمة المركز المالي'!J36/J35</f>
        <v>50000000</v>
      </c>
      <c r="K31" s="48">
        <f>'[1]قائمة المركز المالي'!K36/K35</f>
        <v>50000000</v>
      </c>
      <c r="L31" s="48">
        <f>'[1]قائمة المركز المالي'!L36/L35</f>
        <v>50000000</v>
      </c>
      <c r="M31" s="48">
        <f>'[1]قائمة المركز المالي'!M36/M35</f>
        <v>50000000</v>
      </c>
      <c r="N31" s="48">
        <f>'[1]قائمة المركز المالي'!N36/N35</f>
        <v>50000000</v>
      </c>
      <c r="O31" s="48">
        <f>'[1]قائمة المركز المالي'!O36/O35</f>
        <v>50000000</v>
      </c>
      <c r="P31" s="48">
        <f>'[1]قائمة المركز المالي'!P36/P35</f>
        <v>37050000</v>
      </c>
      <c r="Q31" s="48">
        <f>'[1]قائمة المركز المالي'!Q36/Q35</f>
        <v>32500000</v>
      </c>
      <c r="R31" s="48">
        <f>'[1]قائمة المركز المالي'!R36/R35</f>
        <v>25000000</v>
      </c>
      <c r="S31" s="48">
        <f>'[1]قائمة المركز المالي'!S36/S35</f>
        <v>17500000</v>
      </c>
      <c r="T31" s="49"/>
      <c r="U31" s="49"/>
    </row>
    <row r="32" spans="1:22" ht="16.5" customHeight="1">
      <c r="A32" s="2" t="s">
        <v>81</v>
      </c>
      <c r="B32" s="48">
        <v>2070415</v>
      </c>
      <c r="C32" s="48">
        <v>816244</v>
      </c>
      <c r="D32" s="48">
        <v>289460</v>
      </c>
      <c r="E32" s="48">
        <v>400310</v>
      </c>
      <c r="F32" s="48">
        <v>535580</v>
      </c>
      <c r="G32" s="48">
        <v>1525954</v>
      </c>
      <c r="H32" s="48">
        <v>1525954</v>
      </c>
      <c r="I32" s="48">
        <v>11639</v>
      </c>
      <c r="J32" s="48">
        <v>215101</v>
      </c>
      <c r="K32" s="48">
        <v>157364</v>
      </c>
      <c r="L32" s="48">
        <v>283341</v>
      </c>
      <c r="M32" s="48">
        <v>408254</v>
      </c>
      <c r="N32" s="48">
        <v>70360</v>
      </c>
      <c r="O32" s="48">
        <v>220540</v>
      </c>
      <c r="P32" s="48">
        <f>[2]Period_Market_Summary_AR!$C$12</f>
        <v>187674</v>
      </c>
      <c r="Q32" s="48">
        <f>[3]Period_Market_Summary_AR!$C$11</f>
        <v>49670</v>
      </c>
      <c r="R32" s="48">
        <v>0</v>
      </c>
      <c r="S32" s="48">
        <v>0</v>
      </c>
      <c r="T32" s="49"/>
      <c r="U32" s="49"/>
    </row>
    <row r="33" spans="1:21" ht="16.5" customHeight="1">
      <c r="A33" s="2" t="s">
        <v>82</v>
      </c>
      <c r="B33" s="47">
        <v>0</v>
      </c>
      <c r="C33" s="47">
        <v>0</v>
      </c>
      <c r="D33" s="47">
        <v>0</v>
      </c>
      <c r="E33" s="48">
        <v>0</v>
      </c>
      <c r="F33" s="48">
        <v>0</v>
      </c>
      <c r="G33" s="48">
        <v>0</v>
      </c>
      <c r="H33" s="48">
        <v>0</v>
      </c>
      <c r="I33" s="48" t="s">
        <v>83</v>
      </c>
      <c r="J33" s="48" t="s">
        <v>83</v>
      </c>
      <c r="K33" s="48" t="s">
        <v>83</v>
      </c>
      <c r="L33" s="48" t="s">
        <v>83</v>
      </c>
      <c r="M33" s="48" t="s">
        <v>83</v>
      </c>
      <c r="N33" s="48" t="s">
        <v>83</v>
      </c>
      <c r="O33" s="48">
        <v>0</v>
      </c>
      <c r="P33" s="48">
        <v>0</v>
      </c>
      <c r="Q33" s="48">
        <v>150000000</v>
      </c>
      <c r="R33" s="48">
        <v>0</v>
      </c>
      <c r="S33" s="48">
        <v>87500000</v>
      </c>
      <c r="T33" s="49"/>
      <c r="U33" s="49"/>
    </row>
    <row r="34" spans="1:21" ht="16.5" customHeight="1">
      <c r="A34" s="2" t="s">
        <v>84</v>
      </c>
      <c r="B34" s="47">
        <v>5290.7</v>
      </c>
      <c r="C34" s="47">
        <v>4566.1000000000004</v>
      </c>
      <c r="D34" s="47">
        <v>1475</v>
      </c>
      <c r="E34" s="48">
        <v>755.98</v>
      </c>
      <c r="F34" s="48">
        <v>795</v>
      </c>
      <c r="G34" s="48">
        <v>999.36</v>
      </c>
      <c r="H34" s="48">
        <v>999.36</v>
      </c>
      <c r="I34" s="48">
        <v>609</v>
      </c>
      <c r="J34" s="48">
        <v>340</v>
      </c>
      <c r="K34" s="48">
        <v>332.25</v>
      </c>
      <c r="L34" s="48">
        <f>'[4]نشرة تداول الأسهم'!$F$8</f>
        <v>352.75</v>
      </c>
      <c r="M34" s="48">
        <v>261</v>
      </c>
      <c r="N34" s="48">
        <v>140.25</v>
      </c>
      <c r="O34" s="48">
        <f>638.78/5</f>
        <v>127.756</v>
      </c>
      <c r="P34" s="48">
        <f>[2]Period_Market_Summary_AR!$H$12/5</f>
        <v>359.1</v>
      </c>
      <c r="Q34" s="48">
        <f>[3]Period_Market_Summary_AR!$H$11/5</f>
        <v>321.39999999999998</v>
      </c>
      <c r="R34" s="48">
        <v>0</v>
      </c>
      <c r="S34" s="48">
        <v>0</v>
      </c>
      <c r="T34" s="49"/>
      <c r="U34" s="49"/>
    </row>
    <row r="35" spans="1:21" ht="16.5" customHeight="1">
      <c r="A35" s="2" t="s">
        <v>85</v>
      </c>
      <c r="B35" s="47">
        <v>100</v>
      </c>
      <c r="C35" s="47">
        <v>100</v>
      </c>
      <c r="D35" s="47">
        <v>100</v>
      </c>
      <c r="E35" s="48">
        <v>100</v>
      </c>
      <c r="F35" s="48">
        <v>100</v>
      </c>
      <c r="G35" s="48">
        <v>100</v>
      </c>
      <c r="H35" s="48">
        <v>100</v>
      </c>
      <c r="I35" s="48">
        <v>100</v>
      </c>
      <c r="J35" s="48">
        <v>100</v>
      </c>
      <c r="K35" s="48">
        <v>100</v>
      </c>
      <c r="L35" s="48">
        <v>100</v>
      </c>
      <c r="M35" s="48">
        <v>100</v>
      </c>
      <c r="N35" s="48">
        <v>100</v>
      </c>
      <c r="O35" s="48">
        <v>100</v>
      </c>
      <c r="P35" s="48">
        <v>100</v>
      </c>
      <c r="Q35" s="48">
        <v>100</v>
      </c>
      <c r="R35" s="48">
        <v>100</v>
      </c>
      <c r="S35" s="48">
        <v>100</v>
      </c>
      <c r="T35" s="49"/>
      <c r="U35" s="49"/>
    </row>
    <row r="36" spans="1:21" ht="16.5" customHeight="1">
      <c r="E36" s="50"/>
    </row>
    <row r="37" spans="1:21">
      <c r="A37" s="51"/>
      <c r="B37" s="51"/>
      <c r="C37" s="51"/>
      <c r="D37" s="51"/>
      <c r="E37" s="51"/>
      <c r="F37" s="51"/>
      <c r="G37" s="51"/>
      <c r="H37" s="51"/>
      <c r="I37" s="51"/>
      <c r="J37" s="52"/>
      <c r="K37" s="51"/>
      <c r="L37" s="51"/>
      <c r="M37" s="51"/>
    </row>
  </sheetData>
  <pageMargins left="0.15748031496062992" right="0.28999999999999998" top="0.17" bottom="0.37" header="0.18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نسب مالية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2024-06-26T07:38:52Z</dcterms:created>
  <dcterms:modified xsi:type="dcterms:W3CDTF">2024-06-26T07:39:16Z</dcterms:modified>
</cp:coreProperties>
</file>