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Q33" i="1" l="1"/>
  <c r="P33" i="1"/>
  <c r="L33" i="1"/>
  <c r="Q32" i="1"/>
  <c r="P32" i="1"/>
  <c r="L32" i="1"/>
  <c r="S31" i="1"/>
  <c r="R31" i="1"/>
  <c r="Q31" i="1"/>
  <c r="P31" i="1"/>
  <c r="O31" i="1"/>
  <c r="N31" i="1"/>
  <c r="M31" i="1"/>
  <c r="L31" i="1"/>
  <c r="I31" i="1"/>
  <c r="H31" i="1"/>
  <c r="G31" i="1"/>
  <c r="F31" i="1"/>
  <c r="E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0" i="1"/>
  <c r="R10" i="1"/>
  <c r="Q10" i="1"/>
  <c r="P10" i="1"/>
  <c r="P14" i="1" s="1"/>
  <c r="O10" i="1"/>
  <c r="O14" i="1" s="1"/>
  <c r="N10" i="1"/>
  <c r="N14" i="1" s="1"/>
  <c r="M10" i="1"/>
  <c r="M14" i="1" s="1"/>
  <c r="L10" i="1"/>
  <c r="L14" i="1" s="1"/>
  <c r="K10" i="1"/>
  <c r="K14" i="1" s="1"/>
  <c r="J10" i="1"/>
  <c r="J14" i="1" s="1"/>
  <c r="I10" i="1"/>
  <c r="I14" i="1" s="1"/>
  <c r="H10" i="1"/>
  <c r="H14" i="1" s="1"/>
  <c r="G10" i="1"/>
  <c r="G14" i="1" s="1"/>
  <c r="F10" i="1"/>
  <c r="F14" i="1" s="1"/>
  <c r="E10" i="1"/>
  <c r="E14" i="1" s="1"/>
  <c r="D10" i="1"/>
  <c r="D14" i="1" s="1"/>
  <c r="C10" i="1"/>
  <c r="C14" i="1" s="1"/>
  <c r="B10" i="1"/>
  <c r="B14" i="1" s="1"/>
  <c r="S8" i="1"/>
  <c r="R8" i="1"/>
  <c r="Q8" i="1"/>
  <c r="P8" i="1"/>
  <c r="P11" i="1" s="1"/>
  <c r="O8" i="1"/>
  <c r="O11" i="1" s="1"/>
  <c r="N8" i="1"/>
  <c r="N11" i="1" s="1"/>
  <c r="M8" i="1"/>
  <c r="M11" i="1" s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B8" i="1"/>
  <c r="B11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<sst xmlns="http://schemas.openxmlformats.org/spreadsheetml/2006/main" count="138" uniqueCount="76">
  <si>
    <t>بنك بيبلوس سورية</t>
  </si>
  <si>
    <t>النسب المالية</t>
  </si>
  <si>
    <t>Financial Ratios</t>
  </si>
  <si>
    <t>بعد تطبيق المعيار رقم 9</t>
  </si>
  <si>
    <t>النسب</t>
  </si>
  <si>
    <t xml:space="preserve">شرح النسبة </t>
  </si>
  <si>
    <t xml:space="preserve"> (%) معدل دوران السهم</t>
  </si>
  <si>
    <t>*</t>
  </si>
  <si>
    <t>عدد الأسهم المتداولة / عدد الأسهم</t>
  </si>
  <si>
    <t>Turnover Ratio  (%)</t>
  </si>
  <si>
    <t>ربحية السهم الواحد ( ليرة سورية )</t>
  </si>
  <si>
    <t>صافي الأرباح / عدد الأسهم</t>
  </si>
  <si>
    <t>Earnings Per Share (SP)</t>
  </si>
  <si>
    <t>الأرباح الموزعة للسهم الواحد ( ليرة سورية )</t>
  </si>
  <si>
    <t>الأرباح الموزعة / عدد الأسهم</t>
  </si>
  <si>
    <t>Dividend per share (SP)</t>
  </si>
  <si>
    <t>القيمة الدفترية للسهم الواحد ( ليرة سورية )</t>
  </si>
  <si>
    <t>صافي حقوق المساهمين / عدد الأسهم</t>
  </si>
  <si>
    <t>Book Value Per Share (SP)</t>
  </si>
  <si>
    <t>القيمة السوقية الى ربحية السهم (مره)</t>
  </si>
  <si>
    <t>القيمة السوقية / العائد</t>
  </si>
  <si>
    <t>Price Earnings Ratio (Times)</t>
  </si>
  <si>
    <t xml:space="preserve"> (%) الأرباح الموزعة الى القيمة السوقية</t>
  </si>
  <si>
    <t>الربح الموزع للسهم / القيمة السوقية للسهم</t>
  </si>
  <si>
    <t>Dividend Yield  (%)</t>
  </si>
  <si>
    <t xml:space="preserve"> (%) الأرباح الموزعة للسهم الى ربحية السهم</t>
  </si>
  <si>
    <t>الربح الموزع للسهم / عائد السهم</t>
  </si>
  <si>
    <t>Dividend Per Share to Earnings Per Share  (%)</t>
  </si>
  <si>
    <t>القيمة السوقية الى القيمة الدفترية (مره)</t>
  </si>
  <si>
    <t>القيمة السوقية / القيمة الدفترية</t>
  </si>
  <si>
    <t>Price Book Value (Times)</t>
  </si>
  <si>
    <t>العائد على مجموع الموجودات  (%)</t>
  </si>
  <si>
    <t>صافي الربح / مجموع الموجودات</t>
  </si>
  <si>
    <t>Return On Assets  (%)</t>
  </si>
  <si>
    <t>العائد على حقوق المساهمين  (%)</t>
  </si>
  <si>
    <t>صافي الربح / صافي حقوق المساهمين</t>
  </si>
  <si>
    <t>Return On Equity  (%)</t>
  </si>
  <si>
    <t>صافي الفوائد والعمولات / اجمالي الدخل  (%)</t>
  </si>
  <si>
    <t>صافي الفوائد والعمولات / إجمالي الدخل</t>
  </si>
  <si>
    <t>Net interest and commission  / Total Income (%)</t>
  </si>
  <si>
    <t xml:space="preserve"> (%) صافي الربح/اجمالي الدخل</t>
  </si>
  <si>
    <t xml:space="preserve"> صافي الربح / إجمالي الدخل</t>
  </si>
  <si>
    <t>Net Income / Total Income  (%)</t>
  </si>
  <si>
    <t xml:space="preserve"> (%) اجمالي الدخل / الموجودات</t>
  </si>
  <si>
    <t>إجمالي الدخل / الموجودات</t>
  </si>
  <si>
    <t>Total Income / Tota Assets  (%)</t>
  </si>
  <si>
    <t xml:space="preserve"> (%) نسبة الملكية</t>
  </si>
  <si>
    <t>حقوق المساهمين / مجموع الموجودات</t>
  </si>
  <si>
    <t>Equity Ratio  (%)</t>
  </si>
  <si>
    <t xml:space="preserve"> (%) حقوق المساهمين / اجمالي الودائع</t>
  </si>
  <si>
    <t>حقوق المساهمين / إجمالي الودائع</t>
  </si>
  <si>
    <t>Shareholders Equity / Total Deposits  (%)</t>
  </si>
  <si>
    <t xml:space="preserve"> (%) معدل المديونية</t>
  </si>
  <si>
    <t>المطلوبات متداولة / مجموع الموجودات</t>
  </si>
  <si>
    <t>Debt Ratio  (%)</t>
  </si>
  <si>
    <t xml:space="preserve"> (%) اجمالي الودائع / مجموع الموجودات</t>
  </si>
  <si>
    <t>إجمالي الودائع / مجموع الموجودات</t>
  </si>
  <si>
    <t>Total Deposits / Total  Assets  (%)</t>
  </si>
  <si>
    <t xml:space="preserve"> (%) صافي التسهيلات / مجموع الموجودات</t>
  </si>
  <si>
    <t>صافي التسهيلات / مجموع الموجودات</t>
  </si>
  <si>
    <t>Net Credit Facilities to Total Assets  (%)</t>
  </si>
  <si>
    <t>صافي التسهيلات / اجمالي الودائع  (%)</t>
  </si>
  <si>
    <t xml:space="preserve">صافي التسهيلات / إجمالي الودائع </t>
  </si>
  <si>
    <t>Net Credit Facilities to Total Deposits  (%)</t>
  </si>
  <si>
    <t xml:space="preserve"> (%) حقوق المساهمين / صافي التسهيلات</t>
  </si>
  <si>
    <t>حقوق المساهمين / صافي التسهيلات</t>
  </si>
  <si>
    <t>Shareholders Equity to Credit Facilities,Net  (%)</t>
  </si>
  <si>
    <t>نسبة السيولة (مره)</t>
  </si>
  <si>
    <t>الموجودات المتداولة / المطاليب المتداولة</t>
  </si>
  <si>
    <t xml:space="preserve">Quick Ratio (Times) </t>
  </si>
  <si>
    <t>تم تعديل القيمة السوقية وإعادة احتساب وسطي عدد الاسهم لفترات المقارنة نظراً لتعديل القيمة الاسمية للسهم من 500 إلى 100 ليرة سورية للسهم الواحد خلال عام 2012</t>
  </si>
  <si>
    <t>The market value has been adjusted and the average number of shares has been re-calculated for the comparative periods due to modification of the nominal value per share from 500 SP to 100 SP during the year 2012</t>
  </si>
  <si>
    <t>عدد الأسهم المكتتب بها</t>
  </si>
  <si>
    <t>عدد الأسهم المتداولة</t>
  </si>
  <si>
    <t>القيمة السوقية للسهم</t>
  </si>
  <si>
    <t>القيمة الاسمية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</si>
</sst>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#,##0.000"/>
    <numFmt numFmtId="167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sz val="13"/>
      <color theme="1"/>
      <name val="Calibri"/>
      <family val="2"/>
      <scheme val="minor"/>
    </font>
    <font>
      <sz val="13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</cellStyleXfs>
  <cellXfs count="48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5" xfId="0" applyFont="1" applyFill="1" applyBorder="1" applyAlignment="1">
      <alignment horizontal="right" wrapText="1"/>
    </xf>
    <xf numFmtId="164" fontId="4" fillId="0" borderId="5" xfId="2" applyNumberFormat="1" applyFont="1" applyFill="1" applyBorder="1" applyAlignment="1">
      <alignment horizontal="center" wrapText="1"/>
    </xf>
    <xf numFmtId="10" fontId="4" fillId="0" borderId="5" xfId="2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right"/>
    </xf>
    <xf numFmtId="10" fontId="4" fillId="0" borderId="5" xfId="2" applyNumberFormat="1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left"/>
    </xf>
    <xf numFmtId="10" fontId="4" fillId="0" borderId="5" xfId="2" applyNumberFormat="1" applyFont="1" applyFill="1" applyBorder="1" applyAlignment="1">
      <alignment horizontal="center"/>
    </xf>
    <xf numFmtId="10" fontId="4" fillId="0" borderId="5" xfId="2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right" wrapText="1"/>
    </xf>
    <xf numFmtId="2" fontId="4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/>
    <xf numFmtId="10" fontId="4" fillId="0" borderId="6" xfId="2" applyNumberFormat="1" applyFont="1" applyFill="1" applyBorder="1" applyAlignment="1">
      <alignment horizontal="left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165" fontId="4" fillId="0" borderId="0" xfId="1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167" fontId="4" fillId="0" borderId="0" xfId="3" applyNumberFormat="1" applyFont="1" applyFill="1" applyAlignment="1">
      <alignment horizontal="right"/>
    </xf>
    <xf numFmtId="167" fontId="4" fillId="0" borderId="0" xfId="3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167" fontId="4" fillId="0" borderId="0" xfId="3" applyNumberFormat="1" applyFont="1" applyFill="1" applyAlignment="1"/>
    <xf numFmtId="167" fontId="4" fillId="0" borderId="0" xfId="3" applyNumberFormat="1" applyFont="1" applyFill="1" applyAlignment="1">
      <alignment horizontal="center"/>
    </xf>
  </cellXfs>
  <cellStyles count="11">
    <cellStyle name="Comma" xfId="1" builtinId="3"/>
    <cellStyle name="Comma 2" xfId="3"/>
    <cellStyle name="Normal" xfId="0" builtinId="0"/>
    <cellStyle name="Normal 11" xfId="4"/>
    <cellStyle name="Normal 12" xfId="5"/>
    <cellStyle name="Normal 2" xfId="6"/>
    <cellStyle name="Normal 3" xfId="7"/>
    <cellStyle name="Normal 4" xfId="8"/>
    <cellStyle name="Normal 5" xfId="9"/>
    <cellStyle name="Normal 6" xf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S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606;&#1588;&#1585;%20&#1608;&#1578;&#1608;&#1593;&#1610;&#1577;/&#1606;&#1588;&#1585;%20&#1608;&#1578;&#1608;&#1593;&#1610;&#1577;%202015/&#1575;&#1604;&#1578;&#1602;&#1585;&#1610;&#1585;%20&#1575;&#1604;&#1587;&#1606;&#1608;&#1610;%202014/&#1576;&#1610;&#1575;&#1606;&#1575;&#1578;%20&#1573;&#1581;&#1589;&#1575;&#1574;&#1610;&#1577;/&#1575;&#1604;&#1578;&#1602;&#1585;&#1610;&#1585;%20&#1575;&#1604;&#1587;&#1606;&#1608;&#1610;%20&#1575;&#1604;&#1576;&#1610;&#1575;&#1606;&#1575;&#1578;%20&#1575;&#1604;&#1573;&#1581;&#1589;&#1575;&#1574;&#1610;&#1577;%20&#1604;&#1604;&#1587;&#1608;&#1602;%20%20-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1/Desktop/&#1575;&#1604;&#1583;&#1604;&#1610;&#1604;%20&#1575;&#1604;&#1606;&#1607;&#1575;&#1574;&#1610;%202011/&#1583;&#1604;&#1610;&#1604;%20&#1575;&#1604;&#1588;&#1585;&#1603;&#1575;&#1578;%20&#1605;&#1593;%20%20&#1575;&#1604;&#1606;&#1587;&#1576;/&#1605;&#1604;&#1601;&#1575;&#1578;%20&#1605;&#1587;&#1575;&#1593;&#1583;&#1577;/&#1605;&#1593;&#1604;&#1608;&#1605;&#1575;&#1578;%20&#1578;&#1583;&#1575;&#1608;&#1604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1/Desktop/&#1575;&#1604;&#1583;&#1604;&#1610;&#1604;%20&#1575;&#1604;&#1606;&#1607;&#1575;&#1574;&#1610;%202011/&#1583;&#1604;&#1610;&#1604;%20&#1575;&#1604;&#1588;&#1585;&#1603;&#1575;&#1578;%20&#1605;&#1593;%20%20&#1575;&#1604;&#1606;&#1587;&#1576;/&#1605;&#1604;&#1601;&#1575;&#1578;%20&#1605;&#1587;&#1575;&#1593;&#1583;&#1577;/&#1605;&#1593;&#1604;&#1608;&#1605;&#1575;&#1578;%20&#1578;&#1583;&#1575;&#1608;&#1604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116036808293</v>
          </cell>
          <cell r="C10">
            <v>45056171468</v>
          </cell>
          <cell r="D10">
            <v>36257821256</v>
          </cell>
          <cell r="E10">
            <v>30227881800</v>
          </cell>
          <cell r="F10">
            <v>32567351334</v>
          </cell>
          <cell r="G10">
            <v>25241907117</v>
          </cell>
          <cell r="H10">
            <v>23989947107</v>
          </cell>
          <cell r="I10">
            <v>14914156793</v>
          </cell>
          <cell r="J10">
            <v>12315800062</v>
          </cell>
          <cell r="K10">
            <v>16524017960</v>
          </cell>
          <cell r="L10">
            <v>12373586408</v>
          </cell>
          <cell r="M10">
            <v>11807063877</v>
          </cell>
          <cell r="N10">
            <v>17049511988</v>
          </cell>
          <cell r="O10">
            <v>23828142739</v>
          </cell>
          <cell r="P10">
            <v>22389618764</v>
          </cell>
          <cell r="Q10">
            <v>16285005596</v>
          </cell>
          <cell r="R10">
            <v>10561181599</v>
          </cell>
          <cell r="S10">
            <v>6592228305</v>
          </cell>
        </row>
        <row r="22">
          <cell r="B22">
            <v>1274229557865</v>
          </cell>
          <cell r="C22">
            <v>352761514046</v>
          </cell>
          <cell r="D22">
            <v>307221692700</v>
          </cell>
          <cell r="E22">
            <v>182966088932</v>
          </cell>
          <cell r="F22">
            <v>91189997247</v>
          </cell>
          <cell r="G22">
            <v>83065499949</v>
          </cell>
          <cell r="H22">
            <v>82064322903</v>
          </cell>
          <cell r="I22">
            <v>67578515030</v>
          </cell>
          <cell r="J22">
            <v>73973635750</v>
          </cell>
          <cell r="K22">
            <v>73688837628</v>
          </cell>
          <cell r="L22">
            <v>54401624861</v>
          </cell>
          <cell r="M22">
            <v>46771531592</v>
          </cell>
          <cell r="N22">
            <v>43532340351</v>
          </cell>
          <cell r="O22">
            <v>46454088478</v>
          </cell>
          <cell r="P22">
            <v>42576720235</v>
          </cell>
          <cell r="Q22">
            <v>32699785959</v>
          </cell>
          <cell r="R22">
            <v>26342073531</v>
          </cell>
          <cell r="S22">
            <v>17299320528</v>
          </cell>
        </row>
        <row r="26">
          <cell r="B26">
            <v>9457941147</v>
          </cell>
          <cell r="C26">
            <v>1650755717</v>
          </cell>
          <cell r="D26">
            <v>1516280422</v>
          </cell>
          <cell r="E26">
            <v>829041586</v>
          </cell>
          <cell r="F26">
            <v>469799665</v>
          </cell>
          <cell r="G26">
            <v>556090453</v>
          </cell>
          <cell r="H26">
            <v>556090453</v>
          </cell>
          <cell r="I26">
            <v>857490047</v>
          </cell>
          <cell r="J26">
            <v>5624139263</v>
          </cell>
          <cell r="K26">
            <v>22077970207</v>
          </cell>
          <cell r="L26">
            <v>2291311870</v>
          </cell>
          <cell r="M26">
            <v>5277606170</v>
          </cell>
          <cell r="N26">
            <v>2295997256</v>
          </cell>
          <cell r="O26">
            <v>1510678482</v>
          </cell>
          <cell r="P26">
            <v>2603548657</v>
          </cell>
          <cell r="Q26">
            <v>2339780330</v>
          </cell>
          <cell r="R26">
            <v>2925447608</v>
          </cell>
          <cell r="S26">
            <v>1368637210</v>
          </cell>
        </row>
        <row r="27">
          <cell r="B27">
            <v>391030183936</v>
          </cell>
          <cell r="C27">
            <v>155222417191</v>
          </cell>
          <cell r="D27">
            <v>136925474682</v>
          </cell>
          <cell r="E27">
            <v>99687573858</v>
          </cell>
          <cell r="F27">
            <v>55372032537</v>
          </cell>
          <cell r="G27">
            <v>54788535650</v>
          </cell>
          <cell r="H27">
            <v>54788535650</v>
          </cell>
          <cell r="I27">
            <v>42218076944</v>
          </cell>
          <cell r="J27">
            <v>36230074833</v>
          </cell>
          <cell r="K27">
            <v>31147913886</v>
          </cell>
          <cell r="L27">
            <v>41285879234</v>
          </cell>
          <cell r="M27">
            <v>29170176355</v>
          </cell>
          <cell r="N27">
            <v>25797695643</v>
          </cell>
          <cell r="O27">
            <v>35636351804</v>
          </cell>
          <cell r="P27">
            <v>33611647347</v>
          </cell>
          <cell r="Q27">
            <v>26533002344</v>
          </cell>
          <cell r="R27">
            <v>20454588239</v>
          </cell>
          <cell r="S27">
            <v>13302076497</v>
          </cell>
        </row>
        <row r="33">
          <cell r="B33">
            <v>501056667881</v>
          </cell>
          <cell r="C33">
            <v>178316258169</v>
          </cell>
          <cell r="D33">
            <v>157995665548</v>
          </cell>
          <cell r="E33">
            <v>110428924777</v>
          </cell>
          <cell r="F33">
            <v>65686476967</v>
          </cell>
          <cell r="G33">
            <v>58623921227</v>
          </cell>
          <cell r="H33">
            <v>58489807185</v>
          </cell>
          <cell r="I33">
            <v>45239127846</v>
          </cell>
          <cell r="J33">
            <v>52598813593</v>
          </cell>
          <cell r="K33">
            <v>59220504411</v>
          </cell>
          <cell r="L33">
            <v>46426942291</v>
          </cell>
          <cell r="M33">
            <v>39836277076</v>
          </cell>
          <cell r="N33">
            <v>37071906271</v>
          </cell>
          <cell r="O33">
            <v>39894829369</v>
          </cell>
          <cell r="P33">
            <v>38188157650</v>
          </cell>
          <cell r="Q33">
            <v>30398161919</v>
          </cell>
          <cell r="R33">
            <v>24220348594</v>
          </cell>
          <cell r="S33">
            <v>15387147150</v>
          </cell>
        </row>
        <row r="36">
          <cell r="E36">
            <v>6120000000</v>
          </cell>
          <cell r="F36">
            <v>6120000000</v>
          </cell>
          <cell r="G36">
            <v>6120000000</v>
          </cell>
          <cell r="H36">
            <v>6120000000</v>
          </cell>
          <cell r="I36">
            <v>6120000000</v>
          </cell>
          <cell r="L36">
            <v>6120000000</v>
          </cell>
          <cell r="M36">
            <v>6120000000</v>
          </cell>
          <cell r="N36">
            <v>6120000000</v>
          </cell>
          <cell r="O36">
            <v>6120000000</v>
          </cell>
          <cell r="P36">
            <v>4000000000</v>
          </cell>
          <cell r="Q36">
            <v>2000000000</v>
          </cell>
          <cell r="R36">
            <v>2000000000</v>
          </cell>
          <cell r="S36">
            <v>2000000000</v>
          </cell>
        </row>
        <row r="43">
          <cell r="B43">
            <v>773172889984</v>
          </cell>
          <cell r="C43">
            <v>174445255877</v>
          </cell>
          <cell r="D43">
            <v>149226027152</v>
          </cell>
          <cell r="E43">
            <v>72537164155</v>
          </cell>
          <cell r="F43">
            <v>25503520280</v>
          </cell>
          <cell r="G43">
            <v>24441578722</v>
          </cell>
          <cell r="H43">
            <v>23574515718</v>
          </cell>
          <cell r="I43">
            <v>22339387184</v>
          </cell>
          <cell r="J43">
            <v>21374822157</v>
          </cell>
          <cell r="K43">
            <v>14468333217</v>
          </cell>
          <cell r="L43">
            <v>7974682570</v>
          </cell>
          <cell r="M43">
            <v>6935254516</v>
          </cell>
          <cell r="N43">
            <v>6460434080</v>
          </cell>
          <cell r="O43">
            <v>6559259109</v>
          </cell>
          <cell r="P43">
            <v>4388562585</v>
          </cell>
          <cell r="Q43">
            <v>2301624040</v>
          </cell>
          <cell r="R43">
            <v>2121724937</v>
          </cell>
          <cell r="S43">
            <v>1912173378</v>
          </cell>
        </row>
      </sheetData>
      <sheetData sheetId="6">
        <row r="15">
          <cell r="B15">
            <v>17508868744</v>
          </cell>
          <cell r="C15">
            <v>6183706810</v>
          </cell>
          <cell r="D15">
            <v>8921624314</v>
          </cell>
          <cell r="E15">
            <v>5617238544</v>
          </cell>
          <cell r="F15">
            <v>4666776170</v>
          </cell>
          <cell r="G15">
            <v>1954043081</v>
          </cell>
          <cell r="H15">
            <v>1918736300</v>
          </cell>
          <cell r="I15">
            <v>1533544029</v>
          </cell>
          <cell r="J15">
            <v>1626668641</v>
          </cell>
          <cell r="K15">
            <v>1703045562</v>
          </cell>
          <cell r="L15">
            <v>876131711</v>
          </cell>
          <cell r="M15">
            <v>685351723</v>
          </cell>
          <cell r="N15">
            <v>1221931148</v>
          </cell>
          <cell r="O15">
            <v>1101273813</v>
          </cell>
          <cell r="P15">
            <v>961884509</v>
          </cell>
          <cell r="Q15">
            <v>869892174</v>
          </cell>
          <cell r="R15">
            <v>787727237</v>
          </cell>
          <cell r="S15">
            <v>425889909</v>
          </cell>
        </row>
        <row r="22">
          <cell r="B22">
            <v>632573630437</v>
          </cell>
          <cell r="C22">
            <v>38653333336</v>
          </cell>
          <cell r="D22">
            <v>89451372192</v>
          </cell>
          <cell r="E22">
            <v>58978008911</v>
          </cell>
          <cell r="F22">
            <v>5055161495</v>
          </cell>
          <cell r="G22">
            <v>1985350555</v>
          </cell>
          <cell r="H22">
            <v>1950043774</v>
          </cell>
          <cell r="I22">
            <v>-3413563732</v>
          </cell>
          <cell r="J22">
            <v>12271607662</v>
          </cell>
          <cell r="K22">
            <v>9915885001</v>
          </cell>
          <cell r="L22">
            <v>4084679028</v>
          </cell>
          <cell r="M22">
            <v>4681110843</v>
          </cell>
          <cell r="N22">
            <v>2789768056</v>
          </cell>
          <cell r="O22">
            <v>1737637266</v>
          </cell>
          <cell r="P22">
            <v>1069573730</v>
          </cell>
          <cell r="Q22">
            <v>927120500</v>
          </cell>
          <cell r="R22">
            <v>778661280</v>
          </cell>
          <cell r="S22">
            <v>373089508</v>
          </cell>
        </row>
        <row r="39">
          <cell r="B39">
            <v>598727634107</v>
          </cell>
          <cell r="C39">
            <v>25219228725</v>
          </cell>
          <cell r="D39">
            <v>76688862997</v>
          </cell>
          <cell r="E39">
            <v>47033643875</v>
          </cell>
          <cell r="F39">
            <v>1061941558</v>
          </cell>
          <cell r="G39">
            <v>-734300665</v>
          </cell>
          <cell r="H39">
            <v>1066635101</v>
          </cell>
          <cell r="I39">
            <v>964565027</v>
          </cell>
          <cell r="J39">
            <v>6909247851</v>
          </cell>
          <cell r="K39">
            <v>6528822794</v>
          </cell>
          <cell r="L39">
            <v>1100317998</v>
          </cell>
          <cell r="M39">
            <v>452603065</v>
          </cell>
          <cell r="N39">
            <v>-157311970</v>
          </cell>
          <cell r="O39">
            <v>169292440</v>
          </cell>
          <cell r="P39">
            <v>231123382</v>
          </cell>
          <cell r="Q39">
            <v>176808018</v>
          </cell>
          <cell r="R39">
            <v>196602556</v>
          </cell>
          <cell r="S39">
            <v>26444226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مؤشرات (2)"/>
      <sheetName val="الفهرس"/>
      <sheetName val="الشركات المدرجة"/>
      <sheetName val="المؤشرات الرئيسة"/>
      <sheetName val="نشرة تداول الأسهم"/>
      <sheetName val="نشرة تداول الأسهم (2)"/>
      <sheetName val="نشرة تداول الأسهم (3)"/>
      <sheetName val="نشرة تداول المزاد العلني"/>
      <sheetName val="نوع السوق"/>
      <sheetName val="قطاعي"/>
      <sheetName val="الخمس الأكبر قيمة"/>
      <sheetName val="الخمس الأكبر حجم"/>
      <sheetName val="الخمس الأكبر قيمة سوقية"/>
      <sheetName val="الأكثر ارتفاعا"/>
      <sheetName val="الأكثر انخفاضاً"/>
      <sheetName val="مقارنة"/>
      <sheetName val="ترتيب الوسطاء"/>
      <sheetName val="المؤشر وأحجام التداول"/>
      <sheetName val="جدول المؤشرا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F7">
            <v>231.25</v>
          </cell>
        </row>
        <row r="18">
          <cell r="F18">
            <v>124.5</v>
          </cell>
          <cell r="J18">
            <v>4569522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9">
          <cell r="C9">
            <v>7980</v>
          </cell>
        </row>
        <row r="21">
          <cell r="C21">
            <v>272137</v>
          </cell>
          <cell r="H21">
            <v>1355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13">
          <cell r="C13">
            <v>80142</v>
          </cell>
        </row>
        <row r="18">
          <cell r="C18">
            <v>0</v>
          </cell>
          <cell r="H18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4"/>
  <sheetViews>
    <sheetView rightToLeft="1" tabSelected="1" workbookViewId="0">
      <selection activeCell="B34" sqref="B34"/>
    </sheetView>
  </sheetViews>
  <sheetFormatPr defaultColWidth="18.7109375" defaultRowHeight="16.5"/>
  <cols>
    <col min="1" max="1" width="40.5703125" style="4" customWidth="1"/>
    <col min="2" max="2" width="18.85546875" style="4" customWidth="1"/>
    <col min="3" max="3" width="14.85546875" style="4" bestFit="1" customWidth="1"/>
    <col min="4" max="4" width="16.85546875" style="4" bestFit="1" customWidth="1"/>
    <col min="5" max="5" width="19.140625" style="4" customWidth="1"/>
    <col min="6" max="9" width="15.5703125" style="4" customWidth="1"/>
    <col min="10" max="10" width="15.5703125" style="10" customWidth="1"/>
    <col min="11" max="16" width="15.5703125" style="4" customWidth="1"/>
    <col min="17" max="19" width="15.5703125" style="5" customWidth="1"/>
    <col min="20" max="20" width="37.5703125" style="5" customWidth="1"/>
    <col min="21" max="21" width="53.7109375" style="5" customWidth="1"/>
    <col min="22" max="16384" width="18.7109375" style="5"/>
  </cols>
  <sheetData>
    <row r="2" spans="1:21">
      <c r="A2" s="1" t="s">
        <v>0</v>
      </c>
      <c r="B2" s="1"/>
      <c r="C2" s="1"/>
      <c r="D2" s="1"/>
      <c r="E2" s="2"/>
      <c r="F2" s="2"/>
      <c r="G2" s="2"/>
      <c r="H2" s="2"/>
      <c r="I2" s="2"/>
      <c r="J2" s="3"/>
      <c r="K2" s="2"/>
      <c r="L2" s="2"/>
      <c r="M2" s="2"/>
      <c r="N2" s="2"/>
    </row>
    <row r="3" spans="1:21" ht="18">
      <c r="A3" s="6" t="s">
        <v>1</v>
      </c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8" t="s">
        <v>2</v>
      </c>
    </row>
    <row r="4" spans="1:21" ht="18">
      <c r="E4" s="9" t="s">
        <v>3</v>
      </c>
      <c r="F4" s="9"/>
      <c r="G4" s="9"/>
    </row>
    <row r="5" spans="1:21">
      <c r="A5" s="11" t="s">
        <v>4</v>
      </c>
      <c r="B5" s="12">
        <v>2023</v>
      </c>
      <c r="C5" s="12">
        <v>2022</v>
      </c>
      <c r="D5" s="12">
        <v>2021</v>
      </c>
      <c r="E5" s="12">
        <v>2020</v>
      </c>
      <c r="F5" s="12">
        <v>2019</v>
      </c>
      <c r="G5" s="12">
        <v>2018</v>
      </c>
      <c r="H5" s="12">
        <v>2018</v>
      </c>
      <c r="I5" s="12">
        <v>2017</v>
      </c>
      <c r="J5" s="12">
        <v>2016</v>
      </c>
      <c r="K5" s="12">
        <v>2015</v>
      </c>
      <c r="L5" s="12">
        <v>2014</v>
      </c>
      <c r="M5" s="12">
        <v>2013</v>
      </c>
      <c r="N5" s="12">
        <v>2012</v>
      </c>
      <c r="O5" s="12">
        <v>2011</v>
      </c>
      <c r="P5" s="12">
        <v>2010</v>
      </c>
      <c r="Q5" s="12">
        <v>2009</v>
      </c>
      <c r="R5" s="12">
        <v>2008</v>
      </c>
      <c r="S5" s="12">
        <v>2007</v>
      </c>
      <c r="T5" s="12" t="s">
        <v>5</v>
      </c>
      <c r="U5" s="13" t="s">
        <v>2</v>
      </c>
    </row>
    <row r="6" spans="1:21">
      <c r="A6" s="14"/>
      <c r="B6" s="14"/>
      <c r="C6" s="14"/>
      <c r="D6" s="14"/>
      <c r="E6" s="14"/>
      <c r="F6" s="15"/>
      <c r="G6" s="15"/>
      <c r="H6" s="15"/>
      <c r="I6" s="15"/>
      <c r="J6" s="15"/>
      <c r="K6" s="14"/>
      <c r="L6" s="14"/>
      <c r="M6" s="14"/>
      <c r="N6" s="14"/>
      <c r="O6" s="14"/>
      <c r="P6" s="14"/>
      <c r="Q6" s="16"/>
      <c r="R6" s="15"/>
      <c r="S6" s="15"/>
      <c r="T6" s="17"/>
      <c r="U6" s="18"/>
    </row>
    <row r="7" spans="1:21">
      <c r="A7" s="19" t="s">
        <v>6</v>
      </c>
      <c r="B7" s="20">
        <f>B32/B31</f>
        <v>3.4606127450980392E-2</v>
      </c>
      <c r="C7" s="20">
        <f>C32/C31</f>
        <v>6.8201143790849669E-3</v>
      </c>
      <c r="D7" s="20">
        <f>D32/D31</f>
        <v>1.7123872549019609E-2</v>
      </c>
      <c r="E7" s="20">
        <f>E32/E31</f>
        <v>2.2140522875816993E-5</v>
      </c>
      <c r="F7" s="20">
        <f>F32/F31</f>
        <v>5.004934640522876E-3</v>
      </c>
      <c r="G7" s="20">
        <f t="shared" ref="G7:P7" si="0">G32/G31</f>
        <v>1.5755718954248365E-3</v>
      </c>
      <c r="H7" s="20">
        <f t="shared" si="0"/>
        <v>1.5755718954248365E-3</v>
      </c>
      <c r="I7" s="20">
        <f t="shared" si="0"/>
        <v>1.6159313725490195E-3</v>
      </c>
      <c r="J7" s="21">
        <f t="shared" si="0"/>
        <v>4.3540849673202615E-4</v>
      </c>
      <c r="K7" s="21">
        <f t="shared" si="0"/>
        <v>7.8253267973856205E-4</v>
      </c>
      <c r="L7" s="21">
        <f t="shared" si="0"/>
        <v>7.4665392156862742E-2</v>
      </c>
      <c r="M7" s="21">
        <f t="shared" si="0"/>
        <v>1.3466993464052289E-6</v>
      </c>
      <c r="N7" s="21">
        <f t="shared" si="0"/>
        <v>9.44281045751634E-5</v>
      </c>
      <c r="O7" s="21">
        <f t="shared" si="0"/>
        <v>1.7892418300653596E-2</v>
      </c>
      <c r="P7" s="21">
        <f t="shared" si="0"/>
        <v>6.8034250000000001E-3</v>
      </c>
      <c r="Q7" s="21" t="s">
        <v>7</v>
      </c>
      <c r="R7" s="21" t="s">
        <v>7</v>
      </c>
      <c r="S7" s="21" t="s">
        <v>7</v>
      </c>
      <c r="T7" s="22" t="s">
        <v>8</v>
      </c>
      <c r="U7" s="23" t="s">
        <v>9</v>
      </c>
    </row>
    <row r="8" spans="1:21">
      <c r="A8" s="22" t="s">
        <v>10</v>
      </c>
      <c r="B8" s="24">
        <f>'[1]قائمة الدخل '!B39/'نسب مالية'!B31</f>
        <v>9783.1312762581692</v>
      </c>
      <c r="C8" s="24">
        <f>'[1]قائمة الدخل '!C39/'نسب مالية'!C31</f>
        <v>412.0789007352941</v>
      </c>
      <c r="D8" s="24">
        <f>'[1]قائمة الدخل '!D39/'نسب مالية'!D31</f>
        <v>1253.0859966830064</v>
      </c>
      <c r="E8" s="24">
        <f>'[1]قائمة الدخل '!E39/'نسب مالية'!E31</f>
        <v>768.52359272875822</v>
      </c>
      <c r="F8" s="24">
        <f>'[1]قائمة الدخل '!F39/'نسب مالية'!F31</f>
        <v>17.351986241830065</v>
      </c>
      <c r="G8" s="24">
        <f>'[1]قائمة الدخل '!G39/'نسب مالية'!G31</f>
        <v>-11.998376879084967</v>
      </c>
      <c r="H8" s="24">
        <f>'[1]قائمة الدخل '!H39/'نسب مالية'!H31</f>
        <v>17.428678120915034</v>
      </c>
      <c r="I8" s="24">
        <f>'[1]قائمة الدخل '!I39/'نسب مالية'!I31</f>
        <v>15.760866454248365</v>
      </c>
      <c r="J8" s="24">
        <f>'[1]قائمة الدخل '!J39/'نسب مالية'!J31</f>
        <v>112.89620671568628</v>
      </c>
      <c r="K8" s="24">
        <f>'[1]قائمة الدخل '!K39/'نسب مالية'!K31</f>
        <v>106.68011101307189</v>
      </c>
      <c r="L8" s="24">
        <f>'[1]قائمة الدخل '!L39/'نسب مالية'!L31</f>
        <v>17.979052254901962</v>
      </c>
      <c r="M8" s="24">
        <f>'[1]قائمة الدخل '!M39/'نسب مالية'!M31</f>
        <v>7.3954749183006534</v>
      </c>
      <c r="N8" s="24">
        <f>'[1]قائمة الدخل '!N39/'نسب مالية'!N31</f>
        <v>-2.5704570261437909</v>
      </c>
      <c r="O8" s="24">
        <f>'[1]قائمة الدخل '!O39/'نسب مالية'!O31</f>
        <v>2.7662163398692812</v>
      </c>
      <c r="P8" s="24">
        <f>'[1]قائمة الدخل '!P39/'نسب مالية'!P31</f>
        <v>5.77808455</v>
      </c>
      <c r="Q8" s="24">
        <f>'[1]قائمة الدخل '!Q39/'نسب مالية'!Q31</f>
        <v>8.8404009000000006</v>
      </c>
      <c r="R8" s="24">
        <f>'[1]قائمة الدخل '!R39/'نسب مالية'!R31</f>
        <v>9.8301277999999996</v>
      </c>
      <c r="S8" s="24">
        <f>'[1]قائمة الدخل '!S39/'نسب مالية'!S31</f>
        <v>1.3222113</v>
      </c>
      <c r="T8" s="22" t="s">
        <v>11</v>
      </c>
      <c r="U8" s="25" t="s">
        <v>12</v>
      </c>
    </row>
    <row r="9" spans="1:21">
      <c r="A9" s="19" t="s">
        <v>13</v>
      </c>
      <c r="B9" s="21" t="s">
        <v>7</v>
      </c>
      <c r="C9" s="21" t="s">
        <v>7</v>
      </c>
      <c r="D9" s="21" t="s">
        <v>7</v>
      </c>
      <c r="E9" s="21" t="s">
        <v>7</v>
      </c>
      <c r="F9" s="21" t="s">
        <v>7</v>
      </c>
      <c r="G9" s="21" t="s">
        <v>7</v>
      </c>
      <c r="H9" s="21" t="s">
        <v>7</v>
      </c>
      <c r="I9" s="21" t="s">
        <v>7</v>
      </c>
      <c r="J9" s="21" t="s">
        <v>7</v>
      </c>
      <c r="K9" s="21" t="s">
        <v>7</v>
      </c>
      <c r="L9" s="21" t="s">
        <v>7</v>
      </c>
      <c r="M9" s="21" t="s">
        <v>7</v>
      </c>
      <c r="N9" s="21" t="s">
        <v>7</v>
      </c>
      <c r="O9" s="21" t="s">
        <v>7</v>
      </c>
      <c r="P9" s="21" t="s">
        <v>7</v>
      </c>
      <c r="Q9" s="24">
        <v>40</v>
      </c>
      <c r="R9" s="24" t="s">
        <v>7</v>
      </c>
      <c r="S9" s="24" t="s">
        <v>7</v>
      </c>
      <c r="T9" s="22" t="s">
        <v>14</v>
      </c>
      <c r="U9" s="25" t="s">
        <v>15</v>
      </c>
    </row>
    <row r="10" spans="1:21">
      <c r="A10" s="19" t="s">
        <v>16</v>
      </c>
      <c r="B10" s="26">
        <f>'[1]قائمة المركز المالي'!B43/'نسب مالية'!B31</f>
        <v>12633.543953986928</v>
      </c>
      <c r="C10" s="26">
        <f>'[1]قائمة المركز المالي'!C43/'نسب مالية'!C31</f>
        <v>2850.4126777287584</v>
      </c>
      <c r="D10" s="26">
        <f>'[1]قائمة المركز المالي'!D43/'نسب مالية'!D31</f>
        <v>2438.3337769934642</v>
      </c>
      <c r="E10" s="26">
        <f>'[1]قائمة المركز المالي'!E43/'نسب مالية'!E31</f>
        <v>1185.2477803104575</v>
      </c>
      <c r="F10" s="26">
        <f>'[1]قائمة المركز المالي'!F43/'نسب مالية'!F31</f>
        <v>416.72418758169937</v>
      </c>
      <c r="G10" s="26">
        <f>'[1]قائمة المركز المالي'!G43/'نسب مالية'!G31</f>
        <v>399.37220133986926</v>
      </c>
      <c r="H10" s="26">
        <f>'[1]قائمة المركز المالي'!H43/'نسب مالية'!H31</f>
        <v>385.20450519607846</v>
      </c>
      <c r="I10" s="26">
        <f>'[1]قائمة المركز المالي'!I43/'نسب مالية'!I31</f>
        <v>365.02266640522873</v>
      </c>
      <c r="J10" s="26">
        <f>'[1]قائمة المركز المالي'!J43/'نسب مالية'!J31</f>
        <v>349.26179995098039</v>
      </c>
      <c r="K10" s="26">
        <f>'[1]قائمة المركز المالي'!K43/'نسب مالية'!K31</f>
        <v>236.41067348039215</v>
      </c>
      <c r="L10" s="26">
        <f>'[1]قائمة المركز المالي'!L43/'نسب مالية'!L31</f>
        <v>130.305270751634</v>
      </c>
      <c r="M10" s="26">
        <f>'[1]قائمة المركز المالي'!M43/'نسب مالية'!M31</f>
        <v>113.32115222222222</v>
      </c>
      <c r="N10" s="26">
        <f>'[1]قائمة المركز المالي'!N43/'نسب مالية'!N31</f>
        <v>105.56264836601308</v>
      </c>
      <c r="O10" s="26">
        <f>'[1]قائمة المركز المالي'!O43/'نسب مالية'!O31</f>
        <v>107.17743642156863</v>
      </c>
      <c r="P10" s="26">
        <f>'[1]قائمة المركز المالي'!P43/'نسب مالية'!P31</f>
        <v>109.71406462500001</v>
      </c>
      <c r="Q10" s="26">
        <f>'[1]قائمة المركز المالي'!Q43/'نسب مالية'!Q31</f>
        <v>115.081202</v>
      </c>
      <c r="R10" s="26">
        <f>'[1]قائمة المركز المالي'!R43/'نسب مالية'!R31</f>
        <v>106.08624684999999</v>
      </c>
      <c r="S10" s="26">
        <f>'[1]قائمة المركز المالي'!S43/'نسب مالية'!S31</f>
        <v>95.608668899999998</v>
      </c>
      <c r="T10" s="22" t="s">
        <v>17</v>
      </c>
      <c r="U10" s="25" t="s">
        <v>18</v>
      </c>
    </row>
    <row r="11" spans="1:21">
      <c r="A11" s="22" t="s">
        <v>19</v>
      </c>
      <c r="B11" s="24">
        <f>B33/B8</f>
        <v>0.40886704747663483</v>
      </c>
      <c r="C11" s="24">
        <f>C33/C8</f>
        <v>2.2447157530984327</v>
      </c>
      <c r="D11" s="24">
        <f>D33/D8</f>
        <v>0.61328592134479631</v>
      </c>
      <c r="E11" s="24">
        <f>E33/E8</f>
        <v>0.61083355727985256</v>
      </c>
      <c r="F11" s="24">
        <f t="shared" ref="F11:P11" si="1">F33/F8</f>
        <v>23.599603774052508</v>
      </c>
      <c r="G11" s="24">
        <f t="shared" si="1"/>
        <v>-33.337842612467199</v>
      </c>
      <c r="H11" s="24">
        <f t="shared" si="1"/>
        <v>22.950679175145577</v>
      </c>
      <c r="I11" s="24">
        <f t="shared" si="1"/>
        <v>21.905521565214286</v>
      </c>
      <c r="J11" s="24">
        <f t="shared" si="1"/>
        <v>1.204646320336497</v>
      </c>
      <c r="K11" s="24">
        <f t="shared" si="1"/>
        <v>1.1482927683210757</v>
      </c>
      <c r="L11" s="24">
        <f t="shared" si="1"/>
        <v>6.9247254101536555</v>
      </c>
      <c r="M11" s="24">
        <f t="shared" si="1"/>
        <v>13.927435511290671</v>
      </c>
      <c r="N11" s="24">
        <f t="shared" si="1"/>
        <v>-34.915969840057308</v>
      </c>
      <c r="O11" s="24">
        <f t="shared" si="1"/>
        <v>33.041522704735073</v>
      </c>
      <c r="P11" s="24">
        <f t="shared" si="1"/>
        <v>46.901355917334229</v>
      </c>
      <c r="Q11" s="21" t="s">
        <v>7</v>
      </c>
      <c r="R11" s="21" t="s">
        <v>7</v>
      </c>
      <c r="S11" s="21" t="s">
        <v>7</v>
      </c>
      <c r="T11" s="22" t="s">
        <v>20</v>
      </c>
      <c r="U11" s="25" t="s">
        <v>21</v>
      </c>
    </row>
    <row r="12" spans="1:21">
      <c r="A12" s="19" t="s">
        <v>22</v>
      </c>
      <c r="B12" s="21" t="s">
        <v>7</v>
      </c>
      <c r="C12" s="21" t="s">
        <v>7</v>
      </c>
      <c r="D12" s="21" t="s">
        <v>7</v>
      </c>
      <c r="E12" s="21" t="s">
        <v>7</v>
      </c>
      <c r="F12" s="21" t="s">
        <v>7</v>
      </c>
      <c r="G12" s="21" t="s">
        <v>7</v>
      </c>
      <c r="H12" s="21" t="s">
        <v>7</v>
      </c>
      <c r="I12" s="21" t="s">
        <v>7</v>
      </c>
      <c r="J12" s="21" t="s">
        <v>7</v>
      </c>
      <c r="K12" s="21" t="s">
        <v>7</v>
      </c>
      <c r="L12" s="21" t="s">
        <v>7</v>
      </c>
      <c r="M12" s="21" t="s">
        <v>7</v>
      </c>
      <c r="N12" s="21" t="s">
        <v>7</v>
      </c>
      <c r="O12" s="21" t="s">
        <v>7</v>
      </c>
      <c r="P12" s="21" t="s">
        <v>7</v>
      </c>
      <c r="Q12" s="21" t="s">
        <v>7</v>
      </c>
      <c r="R12" s="21" t="s">
        <v>7</v>
      </c>
      <c r="S12" s="21" t="s">
        <v>7</v>
      </c>
      <c r="T12" s="22" t="s">
        <v>23</v>
      </c>
      <c r="U12" s="23" t="s">
        <v>24</v>
      </c>
    </row>
    <row r="13" spans="1:21">
      <c r="A13" s="19" t="s">
        <v>25</v>
      </c>
      <c r="B13" s="21" t="s">
        <v>7</v>
      </c>
      <c r="C13" s="21" t="s">
        <v>7</v>
      </c>
      <c r="D13" s="21" t="s">
        <v>7</v>
      </c>
      <c r="E13" s="21" t="s">
        <v>7</v>
      </c>
      <c r="F13" s="21" t="s">
        <v>7</v>
      </c>
      <c r="G13" s="21" t="s">
        <v>7</v>
      </c>
      <c r="H13" s="21" t="s">
        <v>7</v>
      </c>
      <c r="I13" s="21" t="s">
        <v>7</v>
      </c>
      <c r="J13" s="21" t="s">
        <v>7</v>
      </c>
      <c r="K13" s="21" t="s">
        <v>7</v>
      </c>
      <c r="L13" s="21" t="s">
        <v>7</v>
      </c>
      <c r="M13" s="21" t="s">
        <v>7</v>
      </c>
      <c r="N13" s="21" t="s">
        <v>7</v>
      </c>
      <c r="O13" s="21" t="s">
        <v>7</v>
      </c>
      <c r="P13" s="21" t="s">
        <v>7</v>
      </c>
      <c r="Q13" s="21" t="s">
        <v>7</v>
      </c>
      <c r="R13" s="21" t="s">
        <v>7</v>
      </c>
      <c r="S13" s="21" t="s">
        <v>7</v>
      </c>
      <c r="T13" s="22" t="s">
        <v>26</v>
      </c>
      <c r="U13" s="27" t="s">
        <v>27</v>
      </c>
    </row>
    <row r="14" spans="1:21">
      <c r="A14" s="19" t="s">
        <v>28</v>
      </c>
      <c r="B14" s="26">
        <f>B33/B10</f>
        <v>0.31661741270450633</v>
      </c>
      <c r="C14" s="26">
        <f>C33/C10</f>
        <v>0.32451441408022735</v>
      </c>
      <c r="D14" s="26">
        <f>D33/D10</f>
        <v>0.31517424203817684</v>
      </c>
      <c r="E14" s="26">
        <f>E33/E10</f>
        <v>0.39606908175524053</v>
      </c>
      <c r="F14" s="26">
        <f t="shared" ref="F14:P14" si="2">F33/F10</f>
        <v>0.98266434299477023</v>
      </c>
      <c r="G14" s="26">
        <f t="shared" si="2"/>
        <v>1.0015719638423117</v>
      </c>
      <c r="H14" s="26">
        <f t="shared" si="2"/>
        <v>1.038409454210278</v>
      </c>
      <c r="I14" s="26">
        <f t="shared" si="2"/>
        <v>0.94583167505746568</v>
      </c>
      <c r="J14" s="26">
        <f t="shared" si="2"/>
        <v>0.38939271348623833</v>
      </c>
      <c r="K14" s="26">
        <f t="shared" si="2"/>
        <v>0.51816611406151303</v>
      </c>
      <c r="L14" s="26">
        <f t="shared" si="2"/>
        <v>0.95544868816013573</v>
      </c>
      <c r="M14" s="26">
        <f t="shared" si="2"/>
        <v>0.90892122062099678</v>
      </c>
      <c r="N14" s="26">
        <f t="shared" si="2"/>
        <v>0.85020602826118452</v>
      </c>
      <c r="O14" s="26">
        <f t="shared" si="2"/>
        <v>0.85279143681408731</v>
      </c>
      <c r="P14" s="26">
        <f t="shared" si="2"/>
        <v>2.4700570608360137</v>
      </c>
      <c r="Q14" s="21" t="s">
        <v>7</v>
      </c>
      <c r="R14" s="21" t="s">
        <v>7</v>
      </c>
      <c r="S14" s="21" t="s">
        <v>7</v>
      </c>
      <c r="T14" s="22" t="s">
        <v>29</v>
      </c>
      <c r="U14" s="25" t="s">
        <v>30</v>
      </c>
    </row>
    <row r="15" spans="1:21">
      <c r="A15" s="22" t="s">
        <v>31</v>
      </c>
      <c r="B15" s="28">
        <f>'[1]قائمة الدخل '!B39/'[1]قائمة المركز المالي'!B22</f>
        <v>0.46987423138275136</v>
      </c>
      <c r="C15" s="28">
        <f>'[1]قائمة الدخل '!C39/'[1]قائمة المركز المالي'!C22</f>
        <v>7.1490873354487922E-2</v>
      </c>
      <c r="D15" s="28">
        <f>'[1]قائمة الدخل '!D39/'[1]قائمة المركز المالي'!D22</f>
        <v>0.24962059912835055</v>
      </c>
      <c r="E15" s="28">
        <f>'[1]قائمة الدخل '!E39/'[1]قائمة المركز المالي'!E22</f>
        <v>0.25706208264898872</v>
      </c>
      <c r="F15" s="28">
        <f>'[1]قائمة الدخل '!F39/'[1]قائمة المركز المالي'!F22</f>
        <v>1.1645373287199393E-2</v>
      </c>
      <c r="G15" s="28">
        <f>'[1]قائمة الدخل '!G39/'[1]قائمة المركز المالي'!G22</f>
        <v>-8.8400198090764631E-3</v>
      </c>
      <c r="H15" s="28">
        <f>'[1]قائمة الدخل '!H39/'[1]قائمة المركز المالي'!H22</f>
        <v>1.2997549522960937E-2</v>
      </c>
      <c r="I15" s="28">
        <f>'[1]قائمة الدخل '!I39/'[1]قائمة المركز المالي'!I22</f>
        <v>1.4273249812781511E-2</v>
      </c>
      <c r="J15" s="28">
        <f>'[1]قائمة الدخل '!J39/'[1]قائمة المركز المالي'!J22</f>
        <v>9.3401490692580968E-2</v>
      </c>
      <c r="K15" s="28">
        <f>'[1]قائمة الدخل '!K39/'[1]قائمة المركز المالي'!K22</f>
        <v>8.8599888452022518E-2</v>
      </c>
      <c r="L15" s="28">
        <f>'[1]قائمة الدخل '!L39/'[1]قائمة المركز المالي'!L22</f>
        <v>2.0225829666143069E-2</v>
      </c>
      <c r="M15" s="28">
        <f>'[1]قائمة الدخل '!M39/'[1]قائمة المركز المالي'!M22</f>
        <v>9.6768921092465383E-3</v>
      </c>
      <c r="N15" s="28">
        <f>'[1]قائمة الدخل '!N39/'[1]قائمة المركز المالي'!N22</f>
        <v>-3.6136805127314118E-3</v>
      </c>
      <c r="O15" s="28">
        <f>'[1]قائمة الدخل '!O39/'[1]قائمة المركز المالي'!O22</f>
        <v>3.6442958100485496E-3</v>
      </c>
      <c r="P15" s="28">
        <f>'[1]قائمة الدخل '!P39/'[1]قائمة المركز المالي'!P22</f>
        <v>5.4283979772121122E-3</v>
      </c>
      <c r="Q15" s="28">
        <f>'[1]قائمة الدخل '!Q39/'[1]قائمة المركز المالي'!Q22</f>
        <v>5.4070084196174047E-3</v>
      </c>
      <c r="R15" s="28">
        <f>'[1]قائمة الدخل '!R39/'[1]قائمة المركز المالي'!R22</f>
        <v>7.4634426848984867E-3</v>
      </c>
      <c r="S15" s="28">
        <f>'[1]قائمة الدخل '!S39/'[1]قائمة المركز المالي'!S22</f>
        <v>1.5286280150251228E-3</v>
      </c>
      <c r="T15" s="22" t="s">
        <v>32</v>
      </c>
      <c r="U15" s="23" t="s">
        <v>33</v>
      </c>
    </row>
    <row r="16" spans="1:21">
      <c r="A16" s="22" t="s">
        <v>34</v>
      </c>
      <c r="B16" s="28">
        <f>'[1]قائمة الدخل '!B39/'[1]قائمة المركز المالي'!B43</f>
        <v>0.77437742820934918</v>
      </c>
      <c r="C16" s="28">
        <f>'[1]قائمة الدخل '!C39/'[1]قائمة المركز المالي'!C43</f>
        <v>0.14456815462371692</v>
      </c>
      <c r="D16" s="28">
        <f>'[1]قائمة الدخل '!D39/'[1]قائمة المركز المالي'!D43</f>
        <v>0.51391077321173717</v>
      </c>
      <c r="E16" s="28">
        <f>'[1]قائمة الدخل '!E39/'[1]قائمة المركز المالي'!E43</f>
        <v>0.64840753595628353</v>
      </c>
      <c r="F16" s="28">
        <f>'[1]قائمة الدخل '!F39/'[1]قائمة المركز المالي'!F43</f>
        <v>4.1639018705695321E-2</v>
      </c>
      <c r="G16" s="28">
        <f>'[1]قائمة الدخل '!G39/'[1]قائمة المركز المالي'!G43</f>
        <v>-3.0043094734263295E-2</v>
      </c>
      <c r="H16" s="28">
        <f>'[1]قائمة الدخل '!H39/'[1]قائمة المركز المالي'!H43</f>
        <v>4.5245260337864981E-2</v>
      </c>
      <c r="I16" s="28">
        <f>'[1]قائمة الدخل '!I39/'[1]قائمة المركز المالي'!I43</f>
        <v>4.3177774710438092E-2</v>
      </c>
      <c r="J16" s="28">
        <f>'[1]قائمة الدخل '!J39/'[1]قائمة المركز المالي'!J43</f>
        <v>0.32324235496562032</v>
      </c>
      <c r="K16" s="28">
        <f>'[1]قائمة الدخل '!K39/'[1]قائمة المركز المالي'!K43</f>
        <v>0.45124913119423909</v>
      </c>
      <c r="L16" s="28">
        <f>'[1]قائمة الدخل '!L39/'[1]قائمة المركز المالي'!L43</f>
        <v>0.13797640073340248</v>
      </c>
      <c r="M16" s="28">
        <f>'[1]قائمة الدخل '!M39/'[1]قائمة المركز المالي'!M43</f>
        <v>6.5261204755473756E-2</v>
      </c>
      <c r="N16" s="28">
        <f>'[1]قائمة الدخل '!N39/'[1]قائمة المركز المالي'!N43</f>
        <v>-2.435006193887207E-2</v>
      </c>
      <c r="O16" s="28">
        <f>'[1]قائمة الدخل '!O39/'[1]قائمة المركز المالي'!O43</f>
        <v>2.5809689354657876E-2</v>
      </c>
      <c r="P16" s="28">
        <f>'[1]قائمة الدخل '!P39/'[1]قائمة المركز المالي'!P43</f>
        <v>5.2664939265073735E-2</v>
      </c>
      <c r="Q16" s="28">
        <f>'[1]قائمة الدخل '!Q39/'[1]قائمة المركز المالي'!Q43</f>
        <v>7.6818809209170405E-2</v>
      </c>
      <c r="R16" s="28">
        <f>'[1]قائمة الدخل '!R39/'[1]قائمة المركز المالي'!R43</f>
        <v>9.2661660600541831E-2</v>
      </c>
      <c r="S16" s="28">
        <f>'[1]قائمة الدخل '!S39/'[1]قائمة المركز المالي'!S43</f>
        <v>1.3829408098787997E-2</v>
      </c>
      <c r="T16" s="22" t="s">
        <v>35</v>
      </c>
      <c r="U16" s="23" t="s">
        <v>36</v>
      </c>
    </row>
    <row r="17" spans="1:23">
      <c r="A17" s="19" t="s">
        <v>37</v>
      </c>
      <c r="B17" s="21">
        <f>'[1]قائمة الدخل '!B15/'[1]قائمة الدخل '!B22</f>
        <v>2.7678783783485206E-2</v>
      </c>
      <c r="C17" s="21">
        <f>'[1]قائمة الدخل '!C15/'[1]قائمة الدخل '!C22</f>
        <v>0.15997861701207461</v>
      </c>
      <c r="D17" s="21">
        <f>'[1]قائمة الدخل '!D15/'[1]قائمة الدخل '!D22</f>
        <v>9.973714315807776E-2</v>
      </c>
      <c r="E17" s="21">
        <f>'[1]قائمة الدخل '!E15/'[1]قائمة الدخل '!E22</f>
        <v>9.5242932878195685E-2</v>
      </c>
      <c r="F17" s="21">
        <f>'[1]قائمة الدخل '!F15/'[1]قائمة الدخل '!F22</f>
        <v>0.92317054056845715</v>
      </c>
      <c r="G17" s="21">
        <f>'[1]قائمة الدخل '!G15/'[1]قائمة الدخل '!G22</f>
        <v>0.98423075767594104</v>
      </c>
      <c r="H17" s="21">
        <f>'[1]قائمة الدخل '!H15/'[1]قائمة الدخل '!H22</f>
        <v>0.98394524552862683</v>
      </c>
      <c r="I17" s="21">
        <f>'[1]قائمة الدخل '!I15/'[1]قائمة الدخل '!I22</f>
        <v>-0.44925015303625215</v>
      </c>
      <c r="J17" s="21">
        <f>'[1]قائمة الدخل '!J15/'[1]قائمة الدخل '!J22</f>
        <v>0.1325554634570911</v>
      </c>
      <c r="K17" s="21">
        <f>'[1]قائمة الدخل '!K15/'[1]قائمة الدخل '!K22</f>
        <v>0.17174922478712196</v>
      </c>
      <c r="L17" s="21">
        <f>'[1]قائمة الدخل '!L15/'[1]قائمة الدخل '!L22</f>
        <v>0.21449218041227205</v>
      </c>
      <c r="M17" s="21">
        <f>'[1]قائمة الدخل '!M15/'[1]قائمة الدخل '!M22</f>
        <v>0.14640792452604609</v>
      </c>
      <c r="N17" s="21">
        <f>'[1]قائمة الدخل '!N15/'[1]قائمة الدخل '!N22</f>
        <v>0.43800456649862796</v>
      </c>
      <c r="O17" s="21">
        <f>'[1]قائمة الدخل '!O15/'[1]قائمة الدخل '!O22</f>
        <v>0.63377658533711489</v>
      </c>
      <c r="P17" s="21">
        <f>'[1]قائمة الدخل '!P15/'[1]قائمة الدخل '!P22</f>
        <v>0.89931575731576729</v>
      </c>
      <c r="Q17" s="21">
        <f>'[1]قائمة الدخل '!Q15/'[1]قائمة الدخل '!Q22</f>
        <v>0.93827304433458214</v>
      </c>
      <c r="R17" s="21">
        <f>'[1]قائمة الدخل '!R15/'[1]قائمة الدخل '!R22</f>
        <v>1.0116430047735261</v>
      </c>
      <c r="S17" s="21">
        <f>'[1]قائمة الدخل '!S15/'[1]قائمة الدخل '!S22</f>
        <v>1.1415220741077501</v>
      </c>
      <c r="T17" s="22" t="s">
        <v>38</v>
      </c>
      <c r="U17" s="29" t="s">
        <v>39</v>
      </c>
    </row>
    <row r="18" spans="1:23">
      <c r="A18" s="19" t="s">
        <v>40</v>
      </c>
      <c r="B18" s="21">
        <f>'[1]قائمة الدخل '!B39/'[1]قائمة الدخل '!B22</f>
        <v>0.9464947719894391</v>
      </c>
      <c r="C18" s="21">
        <f>'[1]قائمة الدخل '!C39/'[1]قائمة الدخل '!C22</f>
        <v>0.65244641402018311</v>
      </c>
      <c r="D18" s="21">
        <f>'[1]قائمة الدخل '!D39/'[1]قائمة الدخل '!D22</f>
        <v>0.85732461244298941</v>
      </c>
      <c r="E18" s="21">
        <f>'[1]قائمة الدخل '!E39/'[1]قائمة الدخل '!E22</f>
        <v>0.79747764876185478</v>
      </c>
      <c r="F18" s="21">
        <f>'[1]قائمة الدخل '!F39/'[1]قائمة الدخل '!F22</f>
        <v>0.21007074829367048</v>
      </c>
      <c r="G18" s="21">
        <f>'[1]قائمة الدخل '!G39/'[1]قائمة الدخل '!G22</f>
        <v>-0.36985945033772638</v>
      </c>
      <c r="H18" s="21">
        <f>'[1]قائمة الدخل '!H39/'[1]قائمة الدخل '!H22</f>
        <v>0.54698008076612536</v>
      </c>
      <c r="I18" s="21">
        <f>'[1]قائمة الدخل '!I39/'[1]قائمة الدخل '!I22</f>
        <v>-0.28256833700153688</v>
      </c>
      <c r="J18" s="21">
        <f>'[1]قائمة الدخل '!J39/'[1]قائمة الدخل '!J22</f>
        <v>0.56302711440123943</v>
      </c>
      <c r="K18" s="21">
        <f>'[1]قائمة الدخل '!K39/'[1]قائمة الدخل '!K22</f>
        <v>0.65842058407712267</v>
      </c>
      <c r="L18" s="21">
        <f>'[1]قائمة الدخل '!L39/'[1]قائمة الدخل '!L22</f>
        <v>0.26937685689804464</v>
      </c>
      <c r="M18" s="21">
        <f>'[1]قائمة الدخل '!M39/'[1]قائمة الدخل '!M22</f>
        <v>9.6687107009399226E-2</v>
      </c>
      <c r="N18" s="21">
        <f>'[1]قائمة الدخل '!N39/'[1]قائمة الدخل '!N22</f>
        <v>-5.6388906476173374E-2</v>
      </c>
      <c r="O18" s="21">
        <f>'[1]قائمة الدخل '!O39/'[1]قائمة الدخل '!O22</f>
        <v>9.742680092819786E-2</v>
      </c>
      <c r="P18" s="21">
        <f>'[1]قائمة الدخل '!P39/'[1]قائمة الدخل '!P22</f>
        <v>0.21608924706854946</v>
      </c>
      <c r="Q18" s="21">
        <f>'[1]قائمة الدخل '!Q39/'[1]قائمة الدخل '!Q22</f>
        <v>0.1907066211997254</v>
      </c>
      <c r="R18" s="21">
        <f>'[1]قائمة الدخل '!R39/'[1]قائمة الدخل '!R22</f>
        <v>0.25248790590948611</v>
      </c>
      <c r="S18" s="21">
        <f>'[1]قائمة الدخل '!S39/'[1]قائمة الدخل '!S22</f>
        <v>7.0879039568167115E-2</v>
      </c>
      <c r="T18" s="19" t="s">
        <v>41</v>
      </c>
      <c r="U18" s="23" t="s">
        <v>42</v>
      </c>
    </row>
    <row r="19" spans="1:23">
      <c r="A19" s="19" t="s">
        <v>43</v>
      </c>
      <c r="B19" s="21">
        <f>'[1]قائمة الدخل '!B22/'[1]قائمة المركز المالي'!B22</f>
        <v>0.4964361613906455</v>
      </c>
      <c r="C19" s="21">
        <f>'[1]قائمة الدخل '!C22/'[1]قائمة المركز المالي'!C22</f>
        <v>0.10957355549551138</v>
      </c>
      <c r="D19" s="21">
        <f>'[1]قائمة الدخل '!D22/'[1]قائمة المركز المالي'!D22</f>
        <v>0.29116229197834897</v>
      </c>
      <c r="E19" s="21">
        <f>'[1]قائمة الدخل '!E22/'[1]قائمة المركز المالي'!E22</f>
        <v>0.3223439340878046</v>
      </c>
      <c r="F19" s="21">
        <f>'[1]قائمة الدخل '!F22/'[1]قائمة المركز المالي'!F22</f>
        <v>5.5435482482880612E-2</v>
      </c>
      <c r="G19" s="21">
        <f>'[1]قائمة الدخل '!G22/'[1]قائمة المركز المالي'!G22</f>
        <v>2.3901024567587654E-2</v>
      </c>
      <c r="H19" s="21">
        <f>'[1]قائمة الدخل '!H22/'[1]قائمة المركز المالي'!H22</f>
        <v>2.3762381812434511E-2</v>
      </c>
      <c r="I19" s="21">
        <f>'[1]قائمة الدخل '!I22/'[1]قائمة المركز المالي'!I22</f>
        <v>-5.0512559065327541E-2</v>
      </c>
      <c r="J19" s="21">
        <f>'[1]قائمة الدخل '!J22/'[1]قائمة المركز المالي'!J22</f>
        <v>0.16589163879240584</v>
      </c>
      <c r="K19" s="21">
        <f>'[1]قائمة الدخل '!K22/'[1]قائمة المركز المالي'!K22</f>
        <v>0.13456427486423264</v>
      </c>
      <c r="L19" s="21">
        <f>'[1]قائمة الدخل '!L22/'[1]قائمة المركز المالي'!L22</f>
        <v>7.5083768884415564E-2</v>
      </c>
      <c r="M19" s="21">
        <f>'[1]قائمة الدخل '!M22/'[1]قائمة المركز المالي'!M22</f>
        <v>0.10008461736584819</v>
      </c>
      <c r="N19" s="21">
        <f>'[1]قائمة الدخل '!N22/'[1]قائمة المركز المالي'!N22</f>
        <v>6.4084954622383741E-2</v>
      </c>
      <c r="O19" s="21">
        <f>'[1]قائمة الدخل '!O22/'[1]قائمة المركز المالي'!O22</f>
        <v>3.740547544750384E-2</v>
      </c>
      <c r="P19" s="21">
        <f>'[1]قائمة الدخل '!P22/'[1]قائمة المركز المالي'!P22</f>
        <v>2.5121092561769514E-2</v>
      </c>
      <c r="Q19" s="21">
        <f>'[1]قائمة الدخل '!Q22/'[1]قائمة المركز المالي'!Q22</f>
        <v>2.835249445248517E-2</v>
      </c>
      <c r="R19" s="21">
        <f>'[1]قائمة الدخل '!R22/'[1]قائمة المركز المالي'!R22</f>
        <v>2.955960467894269E-2</v>
      </c>
      <c r="S19" s="21">
        <f>'[1]قائمة الدخل '!S22/'[1]قائمة المركز المالي'!S22</f>
        <v>2.1566714565241566E-2</v>
      </c>
      <c r="T19" s="19" t="s">
        <v>44</v>
      </c>
      <c r="U19" s="23" t="s">
        <v>45</v>
      </c>
    </row>
    <row r="20" spans="1:23">
      <c r="A20" s="19" t="s">
        <v>46</v>
      </c>
      <c r="B20" s="21">
        <f>'[1]قائمة المركز المالي'!B43/'[1]قائمة المركز المالي'!B22</f>
        <v>0.60677676578109552</v>
      </c>
      <c r="C20" s="21">
        <f>'[1]قائمة المركز المالي'!C43/'[1]قائمة المركز المالي'!C22</f>
        <v>0.49451328711060127</v>
      </c>
      <c r="D20" s="21">
        <f>'[1]قائمة المركز المالي'!D43/'[1]قائمة المركز المالي'!D22</f>
        <v>0.48572750784795088</v>
      </c>
      <c r="E20" s="21">
        <f>'[1]قائمة المركز المالي'!E43/'[1]قائمة المركز المالي'!E22</f>
        <v>0.39645141117903382</v>
      </c>
      <c r="F20" s="21">
        <f>'[1]قائمة المركز المالي'!F43/'[1]قائمة المركز المالي'!F22</f>
        <v>0.27967453722934532</v>
      </c>
      <c r="G20" s="21">
        <f>'[1]قائمة المركز المالي'!G43/'[1]قائمة المركز المالي'!G22</f>
        <v>0.29424464713998566</v>
      </c>
      <c r="H20" s="21">
        <f>'[1]قائمة المركز المالي'!H43/'[1]قائمة المركز المالي'!H22</f>
        <v>0.28726875314459205</v>
      </c>
      <c r="I20" s="21">
        <f>'[1]قائمة المركز المالي'!I43/'[1]قائمة المركز المالي'!I22</f>
        <v>0.33056937066585318</v>
      </c>
      <c r="J20" s="21">
        <f>'[1]قائمة المركز المالي'!J43/'[1]قائمة المركز المالي'!J22</f>
        <v>0.28895189401313154</v>
      </c>
      <c r="K20" s="21">
        <f>'[1]قائمة المركز المالي'!K43/'[1]قائمة المركز المالي'!K22</f>
        <v>0.19634362113349957</v>
      </c>
      <c r="L20" s="21">
        <f>'[1]قائمة المركز المالي'!L43/'[1]قائمة المركز المالي'!L22</f>
        <v>0.14658905116117171</v>
      </c>
      <c r="M20" s="21">
        <f>'[1]قائمة المركز المالي'!M43/'[1]قائمة المركز المالي'!M22</f>
        <v>0.14827939731582865</v>
      </c>
      <c r="N20" s="21">
        <f>'[1]قائمة المركز المالي'!N43/'[1]قائمة المركز المالي'!N22</f>
        <v>0.14840539304594486</v>
      </c>
      <c r="O20" s="21">
        <f>'[1]قائمة المركز المالي'!O43/'[1]قائمة المركز المالي'!O22</f>
        <v>0.14119874749251343</v>
      </c>
      <c r="P20" s="21">
        <f>'[1]قائمة المركز المالي'!P43/'[1]قائمة المركز المالي'!P22</f>
        <v>0.10307422837591897</v>
      </c>
      <c r="Q20" s="21">
        <f>'[1]قائمة المركز المالي'!Q43/'[1]قائمة المركز المالي'!Q22</f>
        <v>7.0386516990840461E-2</v>
      </c>
      <c r="R20" s="21">
        <f>'[1]قائمة المركز المالي'!R43/'[1]قائمة المركز المالي'!R22</f>
        <v>8.0545099629423703E-2</v>
      </c>
      <c r="S20" s="21">
        <f>'[1]قائمة المركز المالي'!S43/'[1]قائمة المركز المالي'!S22</f>
        <v>0.11053459440242357</v>
      </c>
      <c r="T20" s="22" t="s">
        <v>47</v>
      </c>
      <c r="U20" s="23" t="s">
        <v>48</v>
      </c>
    </row>
    <row r="21" spans="1:23">
      <c r="A21" s="19" t="s">
        <v>49</v>
      </c>
      <c r="B21" s="21">
        <f>'[1]قائمة المركز المالي'!B43/('[1]قائمة المركز المالي'!B26+'[1]قائمة المركز المالي'!B27)</f>
        <v>1.9305763181461677</v>
      </c>
      <c r="C21" s="21">
        <f>'[1]قائمة المركز المالي'!C43/('[1]قائمة المركز المالي'!C26+'[1]قائمة المركز المالي'!C27)</f>
        <v>1.1120145825016579</v>
      </c>
      <c r="D21" s="21">
        <f>'[1]قائمة المركز المالي'!D43/('[1]قائمة المركز المالي'!D26+'[1]قائمة المركز المالي'!D27)</f>
        <v>1.0778975392207262</v>
      </c>
      <c r="E21" s="21">
        <f>'[1]قائمة المركز المالي'!E43/('[1]قائمة المركز المالي'!E26+'[1]قائمة المركز المالي'!E27)</f>
        <v>0.72164351967672491</v>
      </c>
      <c r="F21" s="21">
        <f>'[1]قائمة المركز المالي'!F43/('[1]قائمة المركز المالي'!F26+'[1]قائمة المركز المالي'!F27)</f>
        <v>0.45670994797850811</v>
      </c>
      <c r="G21" s="21">
        <f>'[1]قائمة المركز المالي'!G43/('[1]قائمة المركز المالي'!G26+'[1]قائمة المركز المالي'!G27)</f>
        <v>0.44162514851058188</v>
      </c>
      <c r="H21" s="21">
        <f>'[1]قائمة المركز المالي'!H43/('[1]قائمة المركز المالي'!H26+'[1]قائمة المركز المالي'!H27)</f>
        <v>0.42595853252538507</v>
      </c>
      <c r="I21" s="21">
        <f>'[1]قائمة المركز المالي'!I43/('[1]قائمة المركز المالي'!I26+'[1]قائمة المركز المالي'!I27)</f>
        <v>0.51860924288396448</v>
      </c>
      <c r="J21" s="21">
        <f>'[1]قائمة المركز المالي'!J43/('[1]قائمة المركز المالي'!J26+'[1]قائمة المركز المالي'!J27)</f>
        <v>0.51069701387709932</v>
      </c>
      <c r="K21" s="21">
        <f>'[1]قائمة المركز المالي'!K43/('[1]قائمة المركز المالي'!K26+'[1]قائمة المركز المالي'!K27)</f>
        <v>0.27182889422221551</v>
      </c>
      <c r="L21" s="21">
        <f>'[1]قائمة المركز المالي'!L43/('[1]قائمة المركز المالي'!L26+'[1]قائمة المركز المالي'!L27)</f>
        <v>0.18300129879798505</v>
      </c>
      <c r="M21" s="21">
        <f>'[1]قائمة المركز المالي'!M43/('[1]قائمة المركز المالي'!M26+'[1]قائمة المركز المالي'!M27)</f>
        <v>0.20132658788608049</v>
      </c>
      <c r="N21" s="21">
        <f>'[1]قائمة المركز المالي'!N43/('[1]قائمة المركز المالي'!N26+'[1]قائمة المركز المالي'!N27)</f>
        <v>0.22996030116887767</v>
      </c>
      <c r="O21" s="21">
        <f>'[1]قائمة المركز المالي'!O43/('[1]قائمة المركز المالي'!O26+'[1]قائمة المركز المالي'!O27)</f>
        <v>0.176575598601002</v>
      </c>
      <c r="P21" s="21">
        <f>'[1]قائمة المركز المالي'!P43/('[1]قائمة المركز المالي'!P26+'[1]قائمة المركز المالي'!P27)</f>
        <v>0.12118014174257899</v>
      </c>
      <c r="Q21" s="21">
        <f>'[1]قائمة المركز المالي'!Q43/('[1]قائمة المركز المالي'!Q26+'[1]قائمة المركز المالي'!Q27)</f>
        <v>7.9716044899012004E-2</v>
      </c>
      <c r="R21" s="21">
        <f>'[1]قائمة المركز المالي'!R43/('[1]قائمة المركز المالي'!R26+'[1]قائمة المركز المالي'!R27)</f>
        <v>9.0749430449322779E-2</v>
      </c>
      <c r="S21" s="21">
        <f>'[1]قائمة المركز المالي'!S43/('[1]قائمة المركز المالي'!S26+'[1]قائمة المركز المالي'!S27)</f>
        <v>0.13033949241935133</v>
      </c>
      <c r="T21" s="19" t="s">
        <v>50</v>
      </c>
      <c r="U21" s="23" t="s">
        <v>51</v>
      </c>
    </row>
    <row r="22" spans="1:23">
      <c r="A22" s="19" t="s">
        <v>52</v>
      </c>
      <c r="B22" s="21">
        <f>'[1]قائمة المركز المالي'!B33/'[1]قائمة المركز المالي'!B22</f>
        <v>0.39322323421890448</v>
      </c>
      <c r="C22" s="21">
        <f>'[1]قائمة المركز المالي'!C33/'[1]قائمة المركز المالي'!C22</f>
        <v>0.50548671288939873</v>
      </c>
      <c r="D22" s="21">
        <f>'[1]قائمة المركز المالي'!D33/'[1]قائمة المركز المالي'!D22</f>
        <v>0.51427249215204918</v>
      </c>
      <c r="E22" s="21">
        <f>'[1]قائمة المركز المالي'!E33/'[1]قائمة المركز المالي'!E22</f>
        <v>0.60354858882096618</v>
      </c>
      <c r="F22" s="21">
        <f>'[1]قائمة المركز المالي'!F33/'[1]قائمة المركز المالي'!F22</f>
        <v>0.72032546277065468</v>
      </c>
      <c r="G22" s="21">
        <f>'[1]قائمة المركز المالي'!G33/'[1]قائمة المركز المالي'!G22</f>
        <v>0.70575535286001434</v>
      </c>
      <c r="H22" s="21">
        <f>'[1]قائمة المركز المالي'!H33/'[1]قائمة المركز المالي'!H22</f>
        <v>0.7127312468554079</v>
      </c>
      <c r="I22" s="21">
        <f>'[1]قائمة المركز المالي'!I33/'[1]قائمة المركز المالي'!I22</f>
        <v>0.66943062933414688</v>
      </c>
      <c r="J22" s="21">
        <f>'[1]قائمة المركز المالي'!J33/'[1]قائمة المركز المالي'!J22</f>
        <v>0.71104810598686841</v>
      </c>
      <c r="K22" s="21">
        <f>'[1]قائمة المركز المالي'!K33/'[1]قائمة المركز المالي'!K22</f>
        <v>0.80365637886650043</v>
      </c>
      <c r="L22" s="21">
        <f>'[1]قائمة المركز المالي'!L33/'[1]قائمة المركز المالي'!L22</f>
        <v>0.85341094883882829</v>
      </c>
      <c r="M22" s="21">
        <f>'[1]قائمة المركز المالي'!M33/'[1]قائمة المركز المالي'!M22</f>
        <v>0.85172060268417138</v>
      </c>
      <c r="N22" s="21">
        <f>'[1]قائمة المركز المالي'!N33/'[1]قائمة المركز المالي'!N22</f>
        <v>0.8515946069540552</v>
      </c>
      <c r="O22" s="21">
        <f>'[1]قائمة المركز المالي'!O33/'[1]قائمة المركز المالي'!O22</f>
        <v>0.85880125250748651</v>
      </c>
      <c r="P22" s="21">
        <f>'[1]قائمة المركز المالي'!P33/'[1]قائمة المركز المالي'!P22</f>
        <v>0.89692577162408105</v>
      </c>
      <c r="Q22" s="21">
        <f>'[1]قائمة المركز المالي'!Q33/'[1]قائمة المركز المالي'!Q22</f>
        <v>0.92961348300915958</v>
      </c>
      <c r="R22" s="21">
        <f>'[1]قائمة المركز المالي'!R33/'[1]قائمة المركز المالي'!R22</f>
        <v>0.91945490037057631</v>
      </c>
      <c r="S22" s="21">
        <f>'[1]قائمة المركز المالي'!S33/'[1]قائمة المركز المالي'!S22</f>
        <v>0.88946540559757648</v>
      </c>
      <c r="T22" s="22" t="s">
        <v>53</v>
      </c>
      <c r="U22" s="23" t="s">
        <v>54</v>
      </c>
    </row>
    <row r="23" spans="1:23">
      <c r="A23" s="19" t="s">
        <v>55</v>
      </c>
      <c r="B23" s="21">
        <f>('[1]قائمة المركز المالي'!B26+'[1]قائمة المركز المالي'!B27)/'[1]قائمة المركز المالي'!B22</f>
        <v>0.31429825388293986</v>
      </c>
      <c r="C23" s="21">
        <f>('[1]قائمة المركز المالي'!C26+'[1]قائمة المركز المالي'!C27)/'[1]قائمة المركز المالي'!C22</f>
        <v>0.44470036175075434</v>
      </c>
      <c r="D23" s="21">
        <f>('[1]قائمة المركز المالي'!D26+'[1]قائمة المركز المالي'!D27)/'[1]قائمة المركز المالي'!D22</f>
        <v>0.45062493435054235</v>
      </c>
      <c r="E23" s="21">
        <f>('[1]قائمة المركز المالي'!E26+'[1]قائمة المركز المالي'!E27)/'[1]قائمة المركز المالي'!E22</f>
        <v>0.549372924954183</v>
      </c>
      <c r="F23" s="21">
        <f>('[1]قائمة المركز المالي'!F26+'[1]قائمة المركز المالي'!F27)/'[1]قائمة المركز المالي'!F22</f>
        <v>0.61236795578296943</v>
      </c>
      <c r="G23" s="21">
        <f>('[1]قائمة المركز المالي'!G26+'[1]قائمة المركز المالي'!G27)/'[1]قائمة المركز المالي'!G22</f>
        <v>0.66627692768935509</v>
      </c>
      <c r="H23" s="21">
        <f>('[1]قائمة المركز المالي'!H26+'[1]قائمة المركز المالي'!H27)/'[1]قائمة المركز المالي'!H22</f>
        <v>0.67440544374462608</v>
      </c>
      <c r="I23" s="21">
        <f>('[1]قائمة المركز المالي'!I26+'[1]قائمة المركز المالي'!I27)/'[1]قائمة المركز المالي'!I22</f>
        <v>0.63741511591187738</v>
      </c>
      <c r="J23" s="21">
        <f>('[1]قائمة المركز المالي'!J26+'[1]قائمة المركز المالي'!J27)/'[1]قائمة المركز المالي'!J22</f>
        <v>0.56579906708181504</v>
      </c>
      <c r="K23" s="21">
        <f>('[1]قائمة المركز المالي'!K26+'[1]قائمة المركز المالي'!K27)/'[1]قائمة المركز المالي'!K22</f>
        <v>0.72230592592188525</v>
      </c>
      <c r="L23" s="21">
        <f>('[1]قائمة المركز المالي'!L26+'[1]قائمة المركز المالي'!L27)/'[1]قائمة المركز المالي'!L22</f>
        <v>0.80102738135750184</v>
      </c>
      <c r="M23" s="21">
        <f>('[1]قائمة المركز المالي'!M26+'[1]قائمة المركز المالي'!M27)/'[1]قائمة المركز المالي'!M22</f>
        <v>0.73651174875983949</v>
      </c>
      <c r="N23" s="21">
        <f>('[1]قائمة المركز المالي'!N26+'[1]قائمة المركز المالي'!N27)/'[1]قائمة المركز المالي'!N22</f>
        <v>0.64535222945702819</v>
      </c>
      <c r="O23" s="21">
        <f>('[1]قائمة المركز المالي'!O26+'[1]قائمة المركز المالي'!O27)/'[1]قائمة المركز المالي'!O22</f>
        <v>0.79965039683411954</v>
      </c>
      <c r="P23" s="21">
        <f>('[1]قائمة المركز المالي'!P26+'[1]قائمة المركز المالي'!P27)/'[1]قائمة المركز المالي'!P22</f>
        <v>0.85058679494597289</v>
      </c>
      <c r="Q23" s="21">
        <f>('[1]قائمة المركز المالي'!Q26+'[1]قائمة المركز المالي'!Q27)/'[1]قائمة المركز المالي'!Q22</f>
        <v>0.88296549433692273</v>
      </c>
      <c r="R23" s="21">
        <f>('[1]قائمة المركز المالي'!R26+'[1]قائمة المركز المالي'!R27)/'[1]قائمة المركز المالي'!R22</f>
        <v>0.88755487754165585</v>
      </c>
      <c r="S23" s="21">
        <f>('[1]قائمة المركز المالي'!S26+'[1]قائمة المركز المالي'!S27)/'[1]قائمة المركز المالي'!S22</f>
        <v>0.84805144128375209</v>
      </c>
      <c r="T23" s="19" t="s">
        <v>56</v>
      </c>
      <c r="U23" s="23" t="s">
        <v>57</v>
      </c>
    </row>
    <row r="24" spans="1:23">
      <c r="A24" s="19" t="s">
        <v>58</v>
      </c>
      <c r="B24" s="21">
        <f>'[1]قائمة المركز المالي'!B10/'[1]قائمة المركز المالي'!B22</f>
        <v>9.1064288672931315E-2</v>
      </c>
      <c r="C24" s="21">
        <f>'[1]قائمة المركز المالي'!C10/'[1]قائمة المركز المالي'!C22</f>
        <v>0.12772416965566341</v>
      </c>
      <c r="D24" s="21">
        <f>'[1]قائمة المركز المالي'!D10/'[1]قائمة المركز المالي'!D22</f>
        <v>0.11801842811733196</v>
      </c>
      <c r="E24" s="21">
        <f>'[1]قائمة المركز المالي'!E10/'[1]قائمة المركز المالي'!E22</f>
        <v>0.16521029648960961</v>
      </c>
      <c r="F24" s="21">
        <f>'[1]قائمة المركز المالي'!F10/'[1]قائمة المركز المالي'!F22</f>
        <v>0.35713732116678415</v>
      </c>
      <c r="G24" s="21">
        <f>'[1]قائمة المركز المالي'!G10/'[1]قائمة المركز المالي'!G22</f>
        <v>0.3038795544780668</v>
      </c>
      <c r="H24" s="21">
        <f>'[1]قائمة المركز المالي'!H10/'[1]قائمة المركز المالي'!H22</f>
        <v>0.29233101862494021</v>
      </c>
      <c r="I24" s="21">
        <f>'[1]قائمة المركز المالي'!I10/'[1]قائمة المركز المالي'!I22</f>
        <v>0.22069376319351183</v>
      </c>
      <c r="J24" s="21">
        <f>'[1]قائمة المركز المالي'!J10/'[1]قائمة المركز المالي'!J22</f>
        <v>0.16648904622752708</v>
      </c>
      <c r="K24" s="21">
        <f>'[1]قائمة المركز المالي'!K10/'[1]قائمة المركز المالي'!K22</f>
        <v>0.22424044796876083</v>
      </c>
      <c r="L24" s="21">
        <f>'[1]قائمة المركز المالي'!L10/'[1]قائمة المركز المالي'!L22</f>
        <v>0.22744883888331255</v>
      </c>
      <c r="M24" s="21">
        <f>'[1]قائمة المركز المالي'!M10/'[1]قائمة المركز المالي'!M22</f>
        <v>0.25244124951896019</v>
      </c>
      <c r="N24" s="21">
        <f>'[1]قائمة المركز المالي'!N10/'[1]قائمة المركز المالي'!N22</f>
        <v>0.39165162843371798</v>
      </c>
      <c r="O24" s="21">
        <f>'[1]قائمة المركز المالي'!O10/'[1]قائمة المركز المالي'!O22</f>
        <v>0.51293962533103354</v>
      </c>
      <c r="P24" s="21">
        <f>'[1]قائمة المركز المالي'!P10/'[1]قائمة المركز المالي'!P22</f>
        <v>0.52586527662115967</v>
      </c>
      <c r="Q24" s="21">
        <f>'[1]قائمة المركز المالي'!Q10/'[1]قائمة المركز المالي'!Q22</f>
        <v>0.49801566335689912</v>
      </c>
      <c r="R24" s="21">
        <f>'[1]قائمة المركز المالي'!R10/'[1]قائمة المركز المالي'!R22</f>
        <v>0.40092445974578811</v>
      </c>
      <c r="S24" s="21">
        <f>'[1]قائمة المركز المالي'!S10/'[1]قائمة المركز المالي'!S22</f>
        <v>0.38106862603823533</v>
      </c>
      <c r="T24" s="19" t="s">
        <v>59</v>
      </c>
      <c r="U24" s="23" t="s">
        <v>60</v>
      </c>
    </row>
    <row r="25" spans="1:23">
      <c r="A25" s="19" t="s">
        <v>61</v>
      </c>
      <c r="B25" s="21">
        <f>'[1]قائمة المركز المالي'!B10/('[1]قائمة المركز المالي'!B26+'[1]قائمة المركز المالي'!B27)</f>
        <v>0.28973844922106418</v>
      </c>
      <c r="C25" s="21">
        <f>'[1]قائمة المركز المالي'!C10/('[1]قائمة المركز المالي'!C26+'[1]قائمة المركز المالي'!C27)</f>
        <v>0.2872139999005674</v>
      </c>
      <c r="D25" s="21">
        <f>'[1]قائمة المركز المالي'!D10/('[1]قائمة المركز المالي'!D26+'[1]قائمة المركز المالي'!D27)</f>
        <v>0.26189946254843749</v>
      </c>
      <c r="E25" s="21">
        <f>'[1]قائمة المركز المالي'!E10/('[1]قائمة المركز المالي'!E26+'[1]قائمة المركز المالي'!E27)</f>
        <v>0.30072522504342192</v>
      </c>
      <c r="F25" s="21">
        <f>'[1]قائمة المركز المالي'!F10/('[1]قائمة المركز المالي'!F26+'[1]قائمة المركز المالي'!F27)</f>
        <v>0.5832070698574533</v>
      </c>
      <c r="G25" s="21">
        <f>'[1]قائمة المركز المالي'!G10/('[1]قائمة المركز المالي'!G26+'[1]قائمة المركز المالي'!G27)</f>
        <v>0.45608596343253177</v>
      </c>
      <c r="H25" s="21">
        <f>'[1]قائمة المركز المالي'!H10/('[1]قائمة المركز المالي'!H26+'[1]قائمة المركز المالي'!H27)</f>
        <v>0.43346479678719169</v>
      </c>
      <c r="I25" s="21">
        <f>'[1]قائمة المركز المالي'!I10/('[1]قائمة المركز المالي'!I26+'[1]قائمة المركز المالي'!I27)</f>
        <v>0.34623239657219351</v>
      </c>
      <c r="J25" s="21">
        <f>'[1]قائمة المركز المالي'!J10/('[1]قائمة المركز المالي'!J26+'[1]قائمة المركز المالي'!J27)</f>
        <v>0.29425472029534583</v>
      </c>
      <c r="K25" s="21">
        <f>'[1]قائمة المركز المالي'!K10/('[1]قائمة المركز المالي'!K26+'[1]قائمة المركز المالي'!K27)</f>
        <v>0.31045079366137113</v>
      </c>
      <c r="L25" s="21">
        <f>'[1]قائمة المركز المالي'!L10/('[1]قائمة المركز المالي'!L26+'[1]قائمة المركز المالي'!L27)</f>
        <v>0.28394639706055341</v>
      </c>
      <c r="M25" s="21">
        <f>'[1]قائمة المركز المالي'!M10/('[1]قائمة المركز المالي'!M26+'[1]قائمة المركز المالي'!M27)</f>
        <v>0.34275250862464623</v>
      </c>
      <c r="N25" s="21">
        <f>'[1]قائمة المركز المالي'!N10/('[1]قائمة المركز المالي'!N26+'[1]قائمة المركز المالي'!N27)</f>
        <v>0.60688041437965889</v>
      </c>
      <c r="O25" s="21">
        <f>'[1]قائمة المركز المالي'!O10/('[1]قائمة المركز المالي'!O26+'[1]قائمة المركز المالي'!O27)</f>
        <v>0.64145484997169122</v>
      </c>
      <c r="P25" s="21">
        <f>'[1]قائمة المركز المالي'!P10/('[1]قائمة المركز المالي'!P26+'[1]قائمة المركز المالي'!P27)</f>
        <v>0.61823823241290887</v>
      </c>
      <c r="Q25" s="21">
        <f>'[1]قائمة المركز المالي'!Q10/('[1]قائمة المركز المالي'!Q26+'[1]قائمة المركز المالي'!Q27)</f>
        <v>0.56402618964276974</v>
      </c>
      <c r="R25" s="21">
        <f>'[1]قائمة المركز المالي'!R10/('[1]قائمة المركز المالي'!R26+'[1]قائمة المركز المالي'!R27)</f>
        <v>0.45171793867694832</v>
      </c>
      <c r="S25" s="21">
        <f>'[1]قائمة المركز المالي'!S10/('[1]قائمة المركز المالي'!S26+'[1]قائمة المركز المالي'!S27)</f>
        <v>0.44934612157652404</v>
      </c>
      <c r="T25" s="19" t="s">
        <v>62</v>
      </c>
      <c r="U25" s="23" t="s">
        <v>63</v>
      </c>
    </row>
    <row r="26" spans="1:23">
      <c r="A26" s="19" t="s">
        <v>64</v>
      </c>
      <c r="B26" s="21">
        <f>'[1]قائمة المركز المالي'!B43/'[1]قائمة المركز المالي'!B10</f>
        <v>6.6631692249901553</v>
      </c>
      <c r="C26" s="21">
        <f>'[1]قائمة المركز المالي'!C43/'[1]قائمة المركز المالي'!C10</f>
        <v>3.8717283380567591</v>
      </c>
      <c r="D26" s="21">
        <f>'[1]قائمة المركز المالي'!D43/'[1]قائمة المركز المالي'!D10</f>
        <v>4.1156920626416804</v>
      </c>
      <c r="E26" s="21">
        <f>'[1]قائمة المركز المالي'!E43/'[1]قائمة المركز المالي'!E10</f>
        <v>2.3996773784857131</v>
      </c>
      <c r="F26" s="21">
        <f>'[1]قائمة المركز المالي'!F43/'[1]قائمة المركز المالي'!F10</f>
        <v>0.78310084287924797</v>
      </c>
      <c r="G26" s="21">
        <f>'[1]قائمة المركز المالي'!G43/'[1]قائمة المركز المالي'!G10</f>
        <v>0.96829366373585168</v>
      </c>
      <c r="H26" s="21">
        <f>'[1]قائمة المركز المالي'!H43/'[1]قائمة المركز المالي'!H10</f>
        <v>0.98268310525458469</v>
      </c>
      <c r="I26" s="21">
        <f>'[1]قائمة المركز المالي'!I43/'[1]قائمة المركز المالي'!I10</f>
        <v>1.4978645788734803</v>
      </c>
      <c r="J26" s="21">
        <f>'[1]قائمة المركز المالي'!J43/'[1]قائمة المركز المالي'!J10</f>
        <v>1.7355609907107308</v>
      </c>
      <c r="K26" s="21">
        <f>'[1]قائمة المركز المالي'!K43/'[1]قائمة المركز المالي'!K10</f>
        <v>0.87559413527773722</v>
      </c>
      <c r="L26" s="21">
        <f>'[1]قائمة المركز المالي'!L43/'[1]قائمة المركز المالي'!L10</f>
        <v>0.6444924136824276</v>
      </c>
      <c r="M26" s="21">
        <f>'[1]قائمة المركز المالي'!M43/'[1]قائمة المركز المالي'!M10</f>
        <v>0.58738180704770993</v>
      </c>
      <c r="N26" s="21">
        <f>'[1]قائمة المركز المالي'!N43/'[1]قائمة المركز المالي'!N10</f>
        <v>0.37892193539305191</v>
      </c>
      <c r="O26" s="21">
        <f>'[1]قائمة المركز المالي'!O43/'[1]قائمة المركز المالي'!O10</f>
        <v>0.27527361997308875</v>
      </c>
      <c r="P26" s="21">
        <f>'[1]قائمة المركز المالي'!P43/'[1]قائمة المركز المالي'!P10</f>
        <v>0.19600881244375259</v>
      </c>
      <c r="Q26" s="21">
        <f>'[1]قائمة المركز المالي'!Q43/'[1]قائمة المركز المالي'!Q10</f>
        <v>0.14133394222261342</v>
      </c>
      <c r="R26" s="21">
        <f>'[1]قائمة المركز المالي'!R43/'[1]قائمة المركز المالي'!R10</f>
        <v>0.2008984427652393</v>
      </c>
      <c r="S26" s="21">
        <f>'[1]قائمة المركز المالي'!S43/'[1]قائمة المركز المالي'!S10</f>
        <v>0.29006479896178294</v>
      </c>
      <c r="T26" s="19" t="s">
        <v>65</v>
      </c>
      <c r="U26" s="23" t="s">
        <v>66</v>
      </c>
    </row>
    <row r="27" spans="1:23">
      <c r="A27" s="30" t="s">
        <v>67</v>
      </c>
      <c r="B27" s="31">
        <f>'[1]قائمة المركز المالي'!B22/'[1]قائمة المركز المالي'!B43</f>
        <v>1.6480525563840822</v>
      </c>
      <c r="C27" s="31">
        <f>'[1]قائمة المركز المالي'!C22/'[1]قائمة المركز المالي'!C43</f>
        <v>2.0221903557797489</v>
      </c>
      <c r="D27" s="31">
        <f>'[1]قائمة المركز المالي'!D22/'[1]قائمة المركز المالي'!D43</f>
        <v>2.0587674855611304</v>
      </c>
      <c r="E27" s="31">
        <f>'[1]قائمة المركز المالي'!E22/'[1]قائمة المركز المالي'!E43</f>
        <v>2.5223771988250263</v>
      </c>
      <c r="F27" s="31">
        <f>'[1]قائمة المركز المالي'!F22/'[1]قائمة المركز المالي'!F43</f>
        <v>3.5755847132410068</v>
      </c>
      <c r="G27" s="31">
        <f>'[1]قائمة المركز المالي'!G22/'[1]قائمة المركز المالي'!G43</f>
        <v>3.3985325127231771</v>
      </c>
      <c r="H27" s="31">
        <f>'[1]قائمة المركز المالي'!H22/'[1]قائمة المركز المالي'!H43</f>
        <v>3.4810608151895526</v>
      </c>
      <c r="I27" s="31">
        <f>'[1]قائمة المركز المالي'!I22/'[1]قائمة المركز المالي'!I43</f>
        <v>3.0250836548641469</v>
      </c>
      <c r="J27" s="31">
        <f>'[1]قائمة المركز المالي'!J22/'[1]قائمة المركز المالي'!J43</f>
        <v>3.4607836830948564</v>
      </c>
      <c r="K27" s="31">
        <f>'[1]قائمة المركز المالي'!K22/'[1]قائمة المركز المالي'!K43</f>
        <v>5.0931117304802669</v>
      </c>
      <c r="L27" s="31">
        <f>'[1]قائمة المركز المالي'!L22/'[1]قائمة المركز المالي'!L43</f>
        <v>6.8217918874481294</v>
      </c>
      <c r="M27" s="31">
        <f>'[1]قائمة المركز المالي'!M22/'[1]قائمة المركز المالي'!M43</f>
        <v>6.744025253016396</v>
      </c>
      <c r="N27" s="31">
        <f>'[1]قائمة المركز المالي'!N22/'[1]قائمة المركز المالي'!N43</f>
        <v>6.7382995959615144</v>
      </c>
      <c r="O27" s="31">
        <f>'[1]قائمة المركز المالي'!O22/'[1]قائمة المركز المالي'!O43</f>
        <v>7.0822157969426849</v>
      </c>
      <c r="P27" s="31">
        <f>'[1]قائمة المركز المالي'!P22/'[1]قائمة المركز المالي'!P43</f>
        <v>9.7017461663931126</v>
      </c>
      <c r="Q27" s="31">
        <f>'[1]قائمة المركز المالي'!Q22/'[1]قائمة المركز المالي'!Q43</f>
        <v>14.207266430446216</v>
      </c>
      <c r="R27" s="31">
        <f>'[1]قائمة المركز المالي'!R22/'[1]قائمة المركز المالي'!R43</f>
        <v>12.415404594455214</v>
      </c>
      <c r="S27" s="31">
        <f>'[1]قائمة المركز المالي'!S22/'[1]قائمة المركز المالي'!S43</f>
        <v>9.0469414159995694</v>
      </c>
      <c r="T27" s="32" t="s">
        <v>68</v>
      </c>
      <c r="U27" s="33" t="s">
        <v>69</v>
      </c>
    </row>
    <row r="29" spans="1:23" ht="15.75" customHeight="1">
      <c r="A29" s="34" t="s">
        <v>70</v>
      </c>
      <c r="B29" s="34"/>
      <c r="C29" s="34"/>
      <c r="D29" s="34"/>
      <c r="E29" s="34"/>
      <c r="F29" s="34"/>
      <c r="G29" s="34"/>
      <c r="H29" s="34"/>
      <c r="I29" s="34"/>
      <c r="J29" s="35"/>
      <c r="K29" s="34"/>
      <c r="L29" s="34"/>
      <c r="M29" s="34"/>
    </row>
    <row r="30" spans="1:23">
      <c r="A30" s="36" t="s">
        <v>71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>
      <c r="A31" s="4" t="s">
        <v>72</v>
      </c>
      <c r="B31" s="37">
        <v>61200000</v>
      </c>
      <c r="C31" s="37">
        <v>61200000</v>
      </c>
      <c r="D31" s="37">
        <v>61200000</v>
      </c>
      <c r="E31" s="37">
        <f>'[1]قائمة المركز المالي'!E36/'نسب مالية'!E34</f>
        <v>61200000</v>
      </c>
      <c r="F31" s="37">
        <f>'[1]قائمة المركز المالي'!F36/'نسب مالية'!F34</f>
        <v>61200000</v>
      </c>
      <c r="G31" s="37">
        <f>'[1]قائمة المركز المالي'!G36/'نسب مالية'!G34</f>
        <v>61200000</v>
      </c>
      <c r="H31" s="37">
        <f>'[1]قائمة المركز المالي'!H36/'نسب مالية'!H34</f>
        <v>61200000</v>
      </c>
      <c r="I31" s="37">
        <f>'[1]قائمة المركز المالي'!I36/'نسب مالية'!I34</f>
        <v>61200000</v>
      </c>
      <c r="J31" s="37">
        <v>61200000</v>
      </c>
      <c r="K31" s="37">
        <v>61200000</v>
      </c>
      <c r="L31" s="37">
        <f>'[1]قائمة المركز المالي'!L36/'نسب مالية'!L34</f>
        <v>61200000</v>
      </c>
      <c r="M31" s="37">
        <f>'[1]قائمة المركز المالي'!M36/'نسب مالية'!M34</f>
        <v>61200000</v>
      </c>
      <c r="N31" s="37">
        <f>'[1]قائمة المركز المالي'!N36/'نسب مالية'!N34</f>
        <v>61200000</v>
      </c>
      <c r="O31" s="37">
        <f>'[1]قائمة المركز المالي'!O36/'نسب مالية'!O34</f>
        <v>61200000</v>
      </c>
      <c r="P31" s="37">
        <f>'[1]قائمة المركز المالي'!P36/'نسب مالية'!P34</f>
        <v>40000000</v>
      </c>
      <c r="Q31" s="37">
        <f>'[1]قائمة المركز المالي'!Q36/'نسب مالية'!Q34</f>
        <v>20000000</v>
      </c>
      <c r="R31" s="37">
        <f>'[1]قائمة المركز المالي'!R36/'نسب مالية'!R34</f>
        <v>20000000</v>
      </c>
      <c r="S31" s="37">
        <f>'[1]قائمة المركز المالي'!S36/'نسب مالية'!S34</f>
        <v>20000000</v>
      </c>
    </row>
    <row r="32" spans="1:23">
      <c r="A32" s="4" t="s">
        <v>73</v>
      </c>
      <c r="B32" s="38">
        <v>2117895</v>
      </c>
      <c r="C32" s="38">
        <v>417391</v>
      </c>
      <c r="D32" s="38">
        <v>1047981</v>
      </c>
      <c r="E32" s="39">
        <v>1355</v>
      </c>
      <c r="F32" s="39">
        <v>306302</v>
      </c>
      <c r="G32" s="39">
        <v>96425</v>
      </c>
      <c r="H32" s="39">
        <v>96425</v>
      </c>
      <c r="I32" s="37">
        <v>98895</v>
      </c>
      <c r="J32" s="37">
        <v>26647</v>
      </c>
      <c r="K32" s="37">
        <v>47891</v>
      </c>
      <c r="L32" s="37">
        <f>'[2]نشرة تداول الأسهم'!$J$18</f>
        <v>4569522</v>
      </c>
      <c r="M32" s="40">
        <v>82.418000000000006</v>
      </c>
      <c r="N32" s="37">
        <v>5779</v>
      </c>
      <c r="O32" s="37">
        <v>1095016</v>
      </c>
      <c r="P32" s="41">
        <f>[3]Period_Market_Summary_AR!$C$21</f>
        <v>272137</v>
      </c>
      <c r="Q32" s="42">
        <f>[4]Period_Market_Summary_AR!$C$18</f>
        <v>0</v>
      </c>
      <c r="R32" s="41">
        <v>0</v>
      </c>
      <c r="S32" s="41">
        <v>0</v>
      </c>
    </row>
    <row r="33" spans="1:19">
      <c r="A33" s="4" t="s">
        <v>74</v>
      </c>
      <c r="B33" s="4">
        <v>4000</v>
      </c>
      <c r="C33" s="37">
        <v>925</v>
      </c>
      <c r="D33" s="4">
        <v>768.5</v>
      </c>
      <c r="E33" s="4">
        <v>469.44</v>
      </c>
      <c r="F33" s="43">
        <v>409.5</v>
      </c>
      <c r="G33" s="43">
        <v>400</v>
      </c>
      <c r="H33" s="43">
        <v>400</v>
      </c>
      <c r="I33" s="4">
        <v>345.25</v>
      </c>
      <c r="J33" s="4">
        <v>136</v>
      </c>
      <c r="K33" s="4">
        <v>122.5</v>
      </c>
      <c r="L33" s="44">
        <f>'[2]نشرة تداول الأسهم'!$F$18</f>
        <v>124.5</v>
      </c>
      <c r="M33" s="45">
        <v>103</v>
      </c>
      <c r="N33" s="4">
        <v>89.75</v>
      </c>
      <c r="O33" s="45">
        <v>91.4</v>
      </c>
      <c r="P33" s="41">
        <f>[3]Period_Market_Summary_AR!$H$21/5</f>
        <v>271</v>
      </c>
      <c r="Q33" s="42" t="str">
        <f>[4]Period_Market_Summary_AR!$H$18</f>
        <v>-</v>
      </c>
      <c r="R33" s="46">
        <v>0</v>
      </c>
      <c r="S33" s="47">
        <v>0</v>
      </c>
    </row>
    <row r="34" spans="1:19">
      <c r="A34" s="4" t="s">
        <v>75</v>
      </c>
      <c r="B34" s="4">
        <v>100</v>
      </c>
      <c r="C34" s="4">
        <v>100</v>
      </c>
      <c r="D34" s="4">
        <v>100</v>
      </c>
      <c r="E34" s="4">
        <v>100</v>
      </c>
      <c r="F34" s="4">
        <v>100</v>
      </c>
      <c r="G34" s="4">
        <v>100</v>
      </c>
      <c r="H34" s="4">
        <v>100</v>
      </c>
      <c r="I34" s="4">
        <v>100</v>
      </c>
      <c r="J34" s="4">
        <v>100</v>
      </c>
      <c r="K34" s="4">
        <v>100</v>
      </c>
      <c r="L34" s="4">
        <v>100</v>
      </c>
      <c r="M34" s="4">
        <v>100</v>
      </c>
      <c r="N34" s="4">
        <v>100</v>
      </c>
      <c r="O34" s="4">
        <v>100</v>
      </c>
      <c r="P34" s="4">
        <v>100</v>
      </c>
      <c r="Q34" s="4">
        <v>100</v>
      </c>
      <c r="R34" s="4">
        <v>100</v>
      </c>
      <c r="S34" s="4">
        <v>100</v>
      </c>
    </row>
  </sheetData>
  <mergeCells count="2">
    <mergeCell ref="E4:G4"/>
    <mergeCell ref="A30:W30"/>
  </mergeCells>
  <pageMargins left="0.15748031496062992" right="0.28999999999999998" top="0.17" bottom="0.37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2024-06-25T11:00:36Z</dcterms:created>
  <dcterms:modified xsi:type="dcterms:W3CDTF">2024-06-25T11:01:06Z</dcterms:modified>
</cp:coreProperties>
</file>