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P30" i="1" l="1"/>
  <c r="P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S9" i="1"/>
  <c r="R9" i="1"/>
  <c r="Q9" i="1"/>
  <c r="P9" i="1"/>
  <c r="P13" i="1" s="1"/>
  <c r="O9" i="1"/>
  <c r="O13" i="1" s="1"/>
  <c r="N9" i="1"/>
  <c r="N13" i="1" s="1"/>
  <c r="M9" i="1"/>
  <c r="M13" i="1" s="1"/>
  <c r="L9" i="1"/>
  <c r="L13" i="1" s="1"/>
  <c r="K9" i="1"/>
  <c r="K13" i="1" s="1"/>
  <c r="J9" i="1"/>
  <c r="J13" i="1" s="1"/>
  <c r="I9" i="1"/>
  <c r="I13" i="1" s="1"/>
  <c r="H9" i="1"/>
  <c r="H13" i="1" s="1"/>
  <c r="G9" i="1"/>
  <c r="G13" i="1" s="1"/>
  <c r="F9" i="1"/>
  <c r="F13" i="1" s="1"/>
  <c r="E9" i="1"/>
  <c r="E13" i="1" s="1"/>
  <c r="D9" i="1"/>
  <c r="D13" i="1" s="1"/>
  <c r="C9" i="1"/>
  <c r="C13" i="1" s="1"/>
  <c r="B9" i="1"/>
  <c r="B13" i="1" s="1"/>
  <c r="S7" i="1"/>
  <c r="R7" i="1"/>
  <c r="Q7" i="1"/>
  <c r="P7" i="1"/>
  <c r="P10" i="1" s="1"/>
  <c r="O7" i="1"/>
  <c r="O10" i="1" s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  <c r="F10" i="1" s="1"/>
  <c r="E7" i="1"/>
  <c r="E10" i="1" s="1"/>
  <c r="D7" i="1"/>
  <c r="D10" i="1" s="1"/>
  <c r="C7" i="1"/>
  <c r="C10" i="1" s="1"/>
  <c r="B7" i="1"/>
  <c r="B10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<sst xmlns="http://schemas.openxmlformats.org/spreadsheetml/2006/main" count="145" uniqueCount="77">
  <si>
    <t>بنك سورية والخليج</t>
  </si>
  <si>
    <t>النسب المالية</t>
  </si>
  <si>
    <t>Financial Ratios</t>
  </si>
  <si>
    <t>بعد تطبيق المعيار رقم 9</t>
  </si>
  <si>
    <t>البيان</t>
  </si>
  <si>
    <t>شرح النسبة</t>
  </si>
  <si>
    <t>% معدل دوران السهم</t>
  </si>
  <si>
    <t>*</t>
  </si>
  <si>
    <t>عدد الأسهم المتداولة / عدد الأسهم</t>
  </si>
  <si>
    <t>Turnover Ratio %</t>
  </si>
  <si>
    <t>عائد السهم الواحد ( ليرة سورية )</t>
  </si>
  <si>
    <t>صافي الأرباح / عدد الأسهم</t>
  </si>
  <si>
    <t>Earnings Per Share (SP)</t>
  </si>
  <si>
    <t>الأرباح الموزعة للسهم الواحد ( ليرة سورية )</t>
  </si>
  <si>
    <t>الأرباح الموزعة / عدد الأسهم</t>
  </si>
  <si>
    <t>Dividend per share (SP)</t>
  </si>
  <si>
    <t>القيمة الدفترية للسهم الواحد ( ليرة سورية )</t>
  </si>
  <si>
    <t>صافي حقوق المساهمين / عدد الأسهم</t>
  </si>
  <si>
    <t>Book Value Per Share (SP)</t>
  </si>
  <si>
    <t>القيمة السوقية الى العائد (مره)</t>
  </si>
  <si>
    <t>القيمة السوقية / العائد</t>
  </si>
  <si>
    <t>Price Earnings Ratio (Times)</t>
  </si>
  <si>
    <t>% الأرباح الموزعة الى القيمة السوقية</t>
  </si>
  <si>
    <t>الربح الموزع للسهم / القيمة السوقية للسهم</t>
  </si>
  <si>
    <t>Dividend Yield %</t>
  </si>
  <si>
    <t>% الأرباح الموزعة للسهم الى عائد السهم</t>
  </si>
  <si>
    <t>الربح الموزع للسهم / عائد السهم</t>
  </si>
  <si>
    <t>Dividend Per Share to Earnings Per Share %</t>
  </si>
  <si>
    <t>القيمة السوقية الى القيمة الدفترية (مره)</t>
  </si>
  <si>
    <t>القيمة السوقية / القيمة الدفترية</t>
  </si>
  <si>
    <t>Price to Book Value (Times)</t>
  </si>
  <si>
    <t>العائد على مجموع الموجودات %</t>
  </si>
  <si>
    <t>صافي الربح / مجموع الموجودات</t>
  </si>
  <si>
    <t>Return On Assets %</t>
  </si>
  <si>
    <t>العائد على حقوق المساهمين %</t>
  </si>
  <si>
    <t>صافي الربح / صافي حقوق المساهمين</t>
  </si>
  <si>
    <t>Return On Equity %</t>
  </si>
  <si>
    <t>صافي الفوائد والعمولات / اجمالي الدخل %</t>
  </si>
  <si>
    <t>صافي الفوائد والعمولات / اجمالي الدخل</t>
  </si>
  <si>
    <t>Net interest and commission  / Total Income%</t>
  </si>
  <si>
    <t>% صافي الربح / اجمالي الدخل</t>
  </si>
  <si>
    <t xml:space="preserve"> صافي الربح / اجمالي الدخل</t>
  </si>
  <si>
    <t>Net Income / Total Income %</t>
  </si>
  <si>
    <t>% اجمالي الدخل / الموجودات</t>
  </si>
  <si>
    <t xml:space="preserve"> اجمالي الدخل / الموجودات</t>
  </si>
  <si>
    <t>Total Income / Tota Assets %</t>
  </si>
  <si>
    <t>% نسبة الملكية</t>
  </si>
  <si>
    <t>حقوق المساهمين / مجموع الموجودات</t>
  </si>
  <si>
    <t>Equity Ratio %</t>
  </si>
  <si>
    <t>% حقوق المساهمين / اجمالي الودائع</t>
  </si>
  <si>
    <t xml:space="preserve"> حقوق المساهمين / اجمالي الودائع</t>
  </si>
  <si>
    <t>Shareholders Equity / Total Deposits %</t>
  </si>
  <si>
    <t>% معدل المديونية</t>
  </si>
  <si>
    <t>المطلوبات متداولة / مجموع الموجودات</t>
  </si>
  <si>
    <t>Debt Ratio %</t>
  </si>
  <si>
    <t>% اجمالي الودائع / مجموع الموجودات</t>
  </si>
  <si>
    <t xml:space="preserve"> اجمالي الودائع / مجموع الموجودات</t>
  </si>
  <si>
    <t>Total Deposits / Total  Assets %</t>
  </si>
  <si>
    <t>% صافي التسهيلات / مجموع الموجودات</t>
  </si>
  <si>
    <t xml:space="preserve"> صافي التسهيلات / مجموع الموجودات</t>
  </si>
  <si>
    <t>Net Credit Facilities to Total Assets %</t>
  </si>
  <si>
    <t>صافي التسهيلات / اجمالي الودائع %</t>
  </si>
  <si>
    <t xml:space="preserve">صافي التسهيلات / اجمالي الودائع </t>
  </si>
  <si>
    <t>Net Credit Facilities to Total Deposits %</t>
  </si>
  <si>
    <t>% حقوق المساهمين/ صافي التسهيلات</t>
  </si>
  <si>
    <t xml:space="preserve"> حقوق المساهمين/ صافي التسهيلات</t>
  </si>
  <si>
    <t>Shareholders Equity to Credit Facilities,Net %</t>
  </si>
  <si>
    <t>نسبة السيولة (مره)</t>
  </si>
  <si>
    <t>الموجودات المتداولة / المطاليب المتداولة</t>
  </si>
  <si>
    <t xml:space="preserve">Quick Ratio (Times) </t>
  </si>
  <si>
    <t>عدد الأسهم المكتتب بها</t>
  </si>
  <si>
    <t>عدد الأسهم المتداولة</t>
  </si>
  <si>
    <t>-</t>
  </si>
  <si>
    <t>القيمة السوقية للسهم</t>
  </si>
  <si>
    <t>القيمة الاسمية للسهم</t>
  </si>
  <si>
    <t>تم تعديل القيمة السوقية وإعادة احتساب وسطي عدد الاسهم لفترات المقارنة نظراً لتعديل القيمة الاسمية للسهم من 500 إلى 100 ليرة سورية للسهم الواحد خلال عام 2012</t>
  </si>
  <si>
    <t>The market value has been adjusted in addition to re-calculate the average number of shares for the comparative periods due to modifying the nominal value of shares from 500 to 100 pounds per share during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</si>
</sst>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_(* #,##0.0_);_(* \(#,##0.0\);_(* &quot;-&quot;??_);_(@_)"/>
    <numFmt numFmtId="168" formatCode="_-* #,##0.00_-;_-* #,##0.00\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</cellStyleXfs>
  <cellXfs count="5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6" fillId="3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wrapText="1"/>
    </xf>
    <xf numFmtId="10" fontId="3" fillId="0" borderId="5" xfId="2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right"/>
    </xf>
    <xf numFmtId="10" fontId="3" fillId="0" borderId="5" xfId="2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left"/>
    </xf>
    <xf numFmtId="9" fontId="3" fillId="0" borderId="5" xfId="2" applyNumberFormat="1" applyFont="1" applyFill="1" applyBorder="1" applyAlignment="1">
      <alignment horizontal="center" wrapText="1"/>
    </xf>
    <xf numFmtId="10" fontId="3" fillId="0" borderId="5" xfId="2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right" wrapText="1"/>
    </xf>
    <xf numFmtId="10" fontId="3" fillId="0" borderId="5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right" wrapText="1"/>
    </xf>
    <xf numFmtId="2" fontId="3" fillId="0" borderId="6" xfId="0" applyNumberFormat="1" applyFont="1" applyFill="1" applyBorder="1" applyAlignment="1">
      <alignment horizontal="center" wrapText="1"/>
    </xf>
    <xf numFmtId="10" fontId="3" fillId="0" borderId="6" xfId="2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/>
    <xf numFmtId="166" fontId="3" fillId="0" borderId="0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3" fillId="0" borderId="0" xfId="0" applyFont="1" applyFill="1" applyBorder="1" applyAlignment="1">
      <alignment horizontal="left"/>
    </xf>
  </cellXfs>
  <cellStyles count="12">
    <cellStyle name="Comma" xfId="1" builtinId="3"/>
    <cellStyle name="Comma 2" xfId="3"/>
    <cellStyle name="Comma 2 2" xfId="4"/>
    <cellStyle name="Comma 2 3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  <cellStyle name="Normal 7 2" xfId="1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2023/SGB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sama/&#1583;&#1604;&#1610;&#1604;%20&#1575;&#1604;&#1588;&#1585;&#1603;&#1575;&#1578;%20&#1605;&#1587;&#1608;&#1583;&#1577;/SGB-2012/INCOME-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sama/&#1583;&#1604;&#1610;&#1604;%20&#1575;&#1604;&#1588;&#1585;&#1603;&#1575;&#1578;%20&#1605;&#1587;&#1608;&#1583;&#1577;/SGB-2012/BALANCE-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ena\&#1583;&#1604;&#1610;&#1604;%20&#1575;&#1604;&#1588;&#1585;&#1603;&#1575;&#1578;%202010\&#1605;&#1604;&#1601;&#1575;&#1578;%20&#1605;&#1587;&#1575;&#1593;&#1583;&#1577;\&#1605;&#1593;&#1604;&#1608;&#1605;&#1575;&#1578;%20&#1578;&#1583;&#1575;&#1608;&#1604;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تقرير الملكية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627433741334</v>
          </cell>
          <cell r="C9">
            <v>475535885998</v>
          </cell>
          <cell r="D9">
            <v>389993028679</v>
          </cell>
          <cell r="E9">
            <v>69864056992</v>
          </cell>
          <cell r="F9">
            <v>9219340154</v>
          </cell>
          <cell r="G9">
            <v>6892477462</v>
          </cell>
          <cell r="H9">
            <v>6649909936</v>
          </cell>
          <cell r="I9">
            <v>6066317525.9031</v>
          </cell>
          <cell r="J9">
            <v>9478974683</v>
          </cell>
          <cell r="K9">
            <v>10664265769</v>
          </cell>
          <cell r="L9">
            <v>10337105813</v>
          </cell>
          <cell r="M9">
            <v>11344487436</v>
          </cell>
          <cell r="N9">
            <v>13126708330</v>
          </cell>
          <cell r="O9">
            <v>12709414072</v>
          </cell>
          <cell r="P9">
            <v>7460151611</v>
          </cell>
          <cell r="Q9">
            <v>4546495676</v>
          </cell>
          <cell r="R9">
            <v>4162292245</v>
          </cell>
          <cell r="S9">
            <v>572751940</v>
          </cell>
        </row>
        <row r="21">
          <cell r="B21">
            <v>2190740571008</v>
          </cell>
          <cell r="C21">
            <v>1012868009050</v>
          </cell>
          <cell r="D21">
            <v>743353533985</v>
          </cell>
          <cell r="E21">
            <v>244137519404</v>
          </cell>
          <cell r="F21">
            <v>52840572052</v>
          </cell>
          <cell r="G21">
            <v>47467253003</v>
          </cell>
          <cell r="H21">
            <v>47542983471</v>
          </cell>
          <cell r="I21">
            <v>50325363508.115639</v>
          </cell>
          <cell r="J21">
            <v>58522609702</v>
          </cell>
          <cell r="K21">
            <v>47628584446</v>
          </cell>
          <cell r="L21">
            <v>38069946151</v>
          </cell>
          <cell r="M21">
            <v>30196900954</v>
          </cell>
          <cell r="N21">
            <v>26083406798</v>
          </cell>
          <cell r="O21">
            <v>22355899759</v>
          </cell>
          <cell r="P21">
            <v>15759130722</v>
          </cell>
          <cell r="Q21">
            <v>12131919402</v>
          </cell>
          <cell r="R21">
            <v>7812933989</v>
          </cell>
          <cell r="S21">
            <v>4726627337</v>
          </cell>
        </row>
        <row r="24">
          <cell r="B24">
            <v>261732056514</v>
          </cell>
          <cell r="C24">
            <v>207444446329</v>
          </cell>
          <cell r="D24">
            <v>219251509853</v>
          </cell>
          <cell r="E24">
            <v>86899835381</v>
          </cell>
          <cell r="F24">
            <v>7122335646</v>
          </cell>
          <cell r="G24">
            <v>9183995414</v>
          </cell>
          <cell r="H24">
            <v>9183995414</v>
          </cell>
          <cell r="I24">
            <v>7707945879.927</v>
          </cell>
          <cell r="J24">
            <v>11658148986</v>
          </cell>
          <cell r="K24">
            <v>6611733537</v>
          </cell>
          <cell r="L24">
            <v>3780719576</v>
          </cell>
          <cell r="M24">
            <v>810891948</v>
          </cell>
          <cell r="N24">
            <v>2584002801</v>
          </cell>
          <cell r="O24">
            <v>4814531118</v>
          </cell>
          <cell r="P24">
            <v>892145829</v>
          </cell>
          <cell r="Q24">
            <v>62386190</v>
          </cell>
          <cell r="R24">
            <v>1737660274</v>
          </cell>
          <cell r="S24">
            <v>0</v>
          </cell>
        </row>
        <row r="25">
          <cell r="B25">
            <v>1214877716387</v>
          </cell>
          <cell r="C25">
            <v>571894133062</v>
          </cell>
          <cell r="D25">
            <v>297231030474</v>
          </cell>
          <cell r="E25">
            <v>111959729764</v>
          </cell>
          <cell r="F25">
            <v>35387508798</v>
          </cell>
          <cell r="G25">
            <v>35660353473</v>
          </cell>
          <cell r="H25">
            <v>35660353473</v>
          </cell>
          <cell r="I25">
            <v>38713437208.313004</v>
          </cell>
          <cell r="J25">
            <v>40644570490</v>
          </cell>
          <cell r="K25">
            <v>35868849824</v>
          </cell>
          <cell r="L25">
            <v>30750454916</v>
          </cell>
          <cell r="M25">
            <v>25365582021</v>
          </cell>
          <cell r="N25">
            <v>16328880689</v>
          </cell>
          <cell r="O25">
            <v>13845318594</v>
          </cell>
          <cell r="P25">
            <v>11850037464</v>
          </cell>
          <cell r="Q25">
            <v>8596585074</v>
          </cell>
          <cell r="R25">
            <v>3170649112</v>
          </cell>
          <cell r="S25">
            <v>1695770281</v>
          </cell>
        </row>
        <row r="32">
          <cell r="B32">
            <v>1669880119391</v>
          </cell>
          <cell r="C32">
            <v>872957631529</v>
          </cell>
          <cell r="D32">
            <v>637616933004</v>
          </cell>
          <cell r="E32">
            <v>206236374544</v>
          </cell>
          <cell r="F32">
            <v>43625760706</v>
          </cell>
          <cell r="G32">
            <v>46934948161</v>
          </cell>
          <cell r="H32">
            <v>46974831657</v>
          </cell>
          <cell r="I32">
            <v>48594560119.226685</v>
          </cell>
          <cell r="J32">
            <v>54487823763</v>
          </cell>
          <cell r="K32">
            <v>44489871911</v>
          </cell>
          <cell r="L32">
            <v>36795559974</v>
          </cell>
          <cell r="M32">
            <v>28080054716</v>
          </cell>
          <cell r="N32">
            <v>23540753748</v>
          </cell>
          <cell r="O32">
            <v>19628902454</v>
          </cell>
          <cell r="P32">
            <v>13289412633</v>
          </cell>
          <cell r="Q32">
            <v>9458790724</v>
          </cell>
          <cell r="R32">
            <v>5144591317</v>
          </cell>
          <cell r="S32">
            <v>1898751420</v>
          </cell>
        </row>
        <row r="35">
          <cell r="F35">
            <v>10000000000</v>
          </cell>
          <cell r="G35">
            <v>3850140500</v>
          </cell>
          <cell r="H35">
            <v>3850140500</v>
          </cell>
          <cell r="I35">
            <v>3838836500</v>
          </cell>
          <cell r="J35">
            <v>3800210400</v>
          </cell>
          <cell r="K35">
            <v>3800210400</v>
          </cell>
          <cell r="L35">
            <v>3000000000</v>
          </cell>
          <cell r="M35">
            <v>3000000000</v>
          </cell>
        </row>
        <row r="42">
          <cell r="B42">
            <v>520860451617</v>
          </cell>
          <cell r="C42">
            <v>139910377521</v>
          </cell>
          <cell r="D42">
            <v>105736600981</v>
          </cell>
          <cell r="E42">
            <v>37901144860</v>
          </cell>
          <cell r="F42">
            <v>6103784072</v>
          </cell>
          <cell r="G42">
            <v>532304841</v>
          </cell>
          <cell r="H42">
            <v>568151814</v>
          </cell>
          <cell r="I42">
            <v>1730803389</v>
          </cell>
          <cell r="J42">
            <v>4034785939</v>
          </cell>
          <cell r="K42">
            <v>3138712535</v>
          </cell>
          <cell r="L42">
            <v>1274386177</v>
          </cell>
          <cell r="M42">
            <v>2116846238</v>
          </cell>
          <cell r="N42">
            <v>2542653050</v>
          </cell>
          <cell r="O42">
            <v>2726997305</v>
          </cell>
          <cell r="P42">
            <v>2469718089</v>
          </cell>
          <cell r="Q42">
            <v>2673128678</v>
          </cell>
          <cell r="R42">
            <v>2668342672</v>
          </cell>
          <cell r="S42">
            <v>2827875917</v>
          </cell>
        </row>
      </sheetData>
      <sheetData sheetId="6">
        <row r="14">
          <cell r="B14">
            <v>93135337969</v>
          </cell>
          <cell r="C14">
            <v>68673914602</v>
          </cell>
          <cell r="D14">
            <v>37694513484</v>
          </cell>
          <cell r="E14">
            <v>3819602742</v>
          </cell>
          <cell r="F14">
            <v>413156694</v>
          </cell>
          <cell r="G14">
            <v>-305205518</v>
          </cell>
          <cell r="H14">
            <v>-305205518</v>
          </cell>
          <cell r="I14">
            <v>-209048725.52822995</v>
          </cell>
          <cell r="J14">
            <v>181658223</v>
          </cell>
          <cell r="K14">
            <v>-226382498</v>
          </cell>
          <cell r="L14">
            <v>-173194582</v>
          </cell>
          <cell r="M14">
            <v>759235260</v>
          </cell>
          <cell r="N14">
            <v>700112602</v>
          </cell>
          <cell r="O14">
            <v>441307400</v>
          </cell>
          <cell r="P14">
            <v>203082671</v>
          </cell>
          <cell r="Q14">
            <v>219413517</v>
          </cell>
          <cell r="R14">
            <v>146062289</v>
          </cell>
          <cell r="S14">
            <v>46717291</v>
          </cell>
        </row>
        <row r="20">
          <cell r="B20">
            <v>461686278880</v>
          </cell>
          <cell r="C20">
            <v>89007948063</v>
          </cell>
          <cell r="D20">
            <v>90434032980</v>
          </cell>
          <cell r="E20">
            <v>35403169884</v>
          </cell>
          <cell r="F20">
            <v>677587687</v>
          </cell>
          <cell r="G20">
            <v>2469229</v>
          </cell>
          <cell r="H20">
            <v>2469229</v>
          </cell>
          <cell r="I20">
            <v>-2654177835.7358294</v>
          </cell>
          <cell r="J20">
            <v>4256799034</v>
          </cell>
          <cell r="K20">
            <v>2914080427</v>
          </cell>
          <cell r="L20">
            <v>899237558</v>
          </cell>
          <cell r="M20">
            <v>2299050271</v>
          </cell>
          <cell r="N20">
            <v>1183437667</v>
          </cell>
          <cell r="O20">
            <v>757376603</v>
          </cell>
          <cell r="P20">
            <v>250039505</v>
          </cell>
          <cell r="Q20">
            <v>231302415</v>
          </cell>
          <cell r="R20">
            <v>24957127</v>
          </cell>
          <cell r="S20">
            <v>-33976279</v>
          </cell>
        </row>
        <row r="34">
          <cell r="B34">
            <v>380950074096</v>
          </cell>
          <cell r="C34">
            <v>34173776540</v>
          </cell>
          <cell r="D34">
            <v>67835456121</v>
          </cell>
          <cell r="E34">
            <v>31797360788</v>
          </cell>
          <cell r="F34">
            <v>-519325826</v>
          </cell>
          <cell r="G34">
            <v>-1388831891</v>
          </cell>
          <cell r="H34">
            <v>-1173870611</v>
          </cell>
          <cell r="I34">
            <v>-2339819654.7172952</v>
          </cell>
          <cell r="J34">
            <v>896073404</v>
          </cell>
          <cell r="K34">
            <v>1068489353</v>
          </cell>
          <cell r="L34">
            <v>-841024961</v>
          </cell>
          <cell r="M34">
            <v>-425926112</v>
          </cell>
          <cell r="N34">
            <v>-185102855</v>
          </cell>
          <cell r="O34">
            <v>257893204</v>
          </cell>
          <cell r="P34">
            <v>-202755777</v>
          </cell>
          <cell r="Q34">
            <v>1985606</v>
          </cell>
          <cell r="R34">
            <v>-158558845</v>
          </cell>
          <cell r="S34">
            <v>-128331842</v>
          </cell>
        </row>
        <row r="36">
          <cell r="B36">
            <v>3809.5</v>
          </cell>
          <cell r="C36">
            <v>341.74</v>
          </cell>
          <cell r="D36">
            <v>678.35</v>
          </cell>
          <cell r="E36">
            <v>317.97360787999997</v>
          </cell>
          <cell r="F36">
            <v>-5.1932582600000003</v>
          </cell>
          <cell r="G36">
            <v>-36.072239207893844</v>
          </cell>
          <cell r="H36">
            <v>-30.489033088532743</v>
          </cell>
          <cell r="I36">
            <v>61.01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ائمة الدخل "/>
    </sheetNames>
    <sheetDataSet>
      <sheetData sheetId="0" refreshError="1">
        <row r="15">
          <cell r="C15">
            <v>700112602</v>
          </cell>
        </row>
        <row r="36">
          <cell r="C36">
            <v>-6.170095166666667</v>
          </cell>
          <cell r="D36">
            <v>8.5964401333333331</v>
          </cell>
          <cell r="E36">
            <v>-6.7585259000000004</v>
          </cell>
          <cell r="F36">
            <v>6.6186866666666663E-2</v>
          </cell>
          <cell r="G36">
            <v>-5.2852948333333334</v>
          </cell>
          <cell r="H36">
            <v>-4.2777280666666666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ائمة المركز المالي"/>
    </sheetNames>
    <sheetDataSet>
      <sheetData sheetId="0">
        <row r="10">
          <cell r="C10">
            <v>13126708330</v>
          </cell>
        </row>
        <row r="31">
          <cell r="C31">
            <v>3000000000</v>
          </cell>
          <cell r="D31">
            <v>3000000000</v>
          </cell>
          <cell r="E31">
            <v>3000000000</v>
          </cell>
          <cell r="F31">
            <v>3000000000</v>
          </cell>
          <cell r="G31">
            <v>3000000000</v>
          </cell>
          <cell r="H31">
            <v>3000000000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15">
          <cell r="C15">
            <v>13291</v>
          </cell>
        </row>
        <row r="26">
          <cell r="C26">
            <v>6492</v>
          </cell>
          <cell r="H26">
            <v>711.5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rightToLeft="1" tabSelected="1" zoomScaleNormal="100" workbookViewId="0">
      <selection activeCell="F21" sqref="F21"/>
    </sheetView>
  </sheetViews>
  <sheetFormatPr defaultColWidth="32.7109375" defaultRowHeight="16.5"/>
  <cols>
    <col min="1" max="1" width="38.5703125" style="2" bestFit="1" customWidth="1"/>
    <col min="2" max="4" width="21.5703125" style="2" customWidth="1"/>
    <col min="5" max="5" width="16.5703125" style="2" customWidth="1"/>
    <col min="6" max="8" width="16.28515625" style="2" customWidth="1"/>
    <col min="9" max="9" width="16" style="2" bestFit="1" customWidth="1"/>
    <col min="10" max="10" width="16" style="3" hidden="1" customWidth="1"/>
    <col min="11" max="17" width="16" style="2" hidden="1" customWidth="1"/>
    <col min="18" max="18" width="20.140625" style="2" customWidth="1"/>
    <col min="19" max="19" width="23.85546875" style="2" customWidth="1"/>
    <col min="20" max="20" width="35.5703125" style="2" bestFit="1" customWidth="1"/>
    <col min="21" max="21" width="53.85546875" style="2" bestFit="1" customWidth="1"/>
    <col min="22" max="16384" width="32.7109375" style="2"/>
  </cols>
  <sheetData>
    <row r="1" spans="1:23" ht="23.25" customHeight="1">
      <c r="A1" s="1" t="s">
        <v>0</v>
      </c>
    </row>
    <row r="2" spans="1:23" ht="18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/>
      <c r="N2" s="6"/>
      <c r="O2" s="6"/>
      <c r="P2" s="6"/>
      <c r="R2" s="4"/>
      <c r="S2" s="4"/>
      <c r="T2" s="4"/>
      <c r="U2" s="7" t="s">
        <v>2</v>
      </c>
    </row>
    <row r="3" spans="1:23" ht="18">
      <c r="A3" s="8"/>
      <c r="B3" s="9"/>
      <c r="C3" s="9"/>
      <c r="D3" s="10" t="s">
        <v>3</v>
      </c>
      <c r="E3" s="10"/>
      <c r="F3" s="10"/>
      <c r="G3" s="10"/>
      <c r="H3" s="11"/>
      <c r="I3" s="8"/>
      <c r="J3" s="12"/>
      <c r="K3" s="8"/>
      <c r="L3" s="8"/>
      <c r="V3" s="13"/>
      <c r="W3" s="13"/>
    </row>
    <row r="4" spans="1:23" s="19" customFormat="1" ht="18">
      <c r="A4" s="4" t="s">
        <v>4</v>
      </c>
      <c r="B4" s="14">
        <v>2023</v>
      </c>
      <c r="C4" s="14">
        <v>2022</v>
      </c>
      <c r="D4" s="15">
        <v>2021</v>
      </c>
      <c r="E4" s="15">
        <v>2020</v>
      </c>
      <c r="F4" s="15">
        <v>2019</v>
      </c>
      <c r="G4" s="15">
        <v>2018</v>
      </c>
      <c r="H4" s="15">
        <v>2018</v>
      </c>
      <c r="I4" s="15">
        <v>2017</v>
      </c>
      <c r="J4" s="15">
        <v>2016</v>
      </c>
      <c r="K4" s="15">
        <v>2015</v>
      </c>
      <c r="L4" s="15">
        <v>2014</v>
      </c>
      <c r="M4" s="16">
        <v>2013</v>
      </c>
      <c r="N4" s="16">
        <v>2012</v>
      </c>
      <c r="O4" s="16">
        <v>2011</v>
      </c>
      <c r="P4" s="16">
        <v>2010</v>
      </c>
      <c r="Q4" s="17">
        <v>2009</v>
      </c>
      <c r="R4" s="16">
        <v>2008</v>
      </c>
      <c r="S4" s="16">
        <v>2007</v>
      </c>
      <c r="T4" s="16" t="s">
        <v>5</v>
      </c>
      <c r="U4" s="18" t="s">
        <v>2</v>
      </c>
      <c r="V4" s="13"/>
      <c r="W4" s="13"/>
    </row>
    <row r="5" spans="1:23" s="13" customForma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  <c r="Q5" s="21"/>
      <c r="R5" s="21"/>
      <c r="S5" s="21"/>
      <c r="T5" s="22"/>
      <c r="U5" s="23"/>
    </row>
    <row r="6" spans="1:23" s="13" customFormat="1">
      <c r="A6" s="24" t="s">
        <v>6</v>
      </c>
      <c r="B6" s="25">
        <f>B29/B28</f>
        <v>1.90308E-2</v>
      </c>
      <c r="C6" s="25">
        <f>C29/C28</f>
        <v>1.1270830000000001E-2</v>
      </c>
      <c r="D6" s="25">
        <f>D29/D28</f>
        <v>0.17224660999999999</v>
      </c>
      <c r="E6" s="25">
        <f>E29/E28</f>
        <v>2.985194E-2</v>
      </c>
      <c r="F6" s="25">
        <f t="shared" ref="F6:M6" si="0">F29/F28</f>
        <v>5.7299999999999997E-5</v>
      </c>
      <c r="G6" s="25">
        <f t="shared" si="0"/>
        <v>4.2158721220693111E-3</v>
      </c>
      <c r="H6" s="25">
        <f t="shared" si="0"/>
        <v>4.2158721220693111E-3</v>
      </c>
      <c r="I6" s="25">
        <f t="shared" si="0"/>
        <v>5.6811458367659058E-2</v>
      </c>
      <c r="J6" s="25">
        <f t="shared" si="0"/>
        <v>2.1348554806333883E-3</v>
      </c>
      <c r="K6" s="25">
        <f t="shared" si="0"/>
        <v>1.9951263751080729E-3</v>
      </c>
      <c r="L6" s="25">
        <f t="shared" si="0"/>
        <v>3.6944166666666667E-2</v>
      </c>
      <c r="M6" s="25">
        <f t="shared" si="0"/>
        <v>7.8645333333333331E-3</v>
      </c>
      <c r="N6" s="25">
        <f>N29/N28</f>
        <v>1.0552799999999999E-2</v>
      </c>
      <c r="O6" s="25">
        <f>O29/O28</f>
        <v>1.7758433333333334E-2</v>
      </c>
      <c r="P6" s="25">
        <f>P29/P28</f>
        <v>2.164E-4</v>
      </c>
      <c r="Q6" s="25" t="s">
        <v>7</v>
      </c>
      <c r="R6" s="25" t="s">
        <v>7</v>
      </c>
      <c r="S6" s="25" t="s">
        <v>7</v>
      </c>
      <c r="T6" s="26" t="s">
        <v>8</v>
      </c>
      <c r="U6" s="27" t="s">
        <v>9</v>
      </c>
    </row>
    <row r="7" spans="1:23" s="13" customFormat="1">
      <c r="A7" s="21" t="s">
        <v>10</v>
      </c>
      <c r="B7" s="28">
        <f>'[1]قائمة الدخل '!B36</f>
        <v>3809.5</v>
      </c>
      <c r="C7" s="28">
        <f>'[1]قائمة الدخل '!C36</f>
        <v>341.74</v>
      </c>
      <c r="D7" s="28">
        <f>'[1]قائمة الدخل '!D36</f>
        <v>678.35</v>
      </c>
      <c r="E7" s="28">
        <f>'[1]قائمة الدخل '!E36</f>
        <v>317.97360787999997</v>
      </c>
      <c r="F7" s="28">
        <f>'[1]قائمة الدخل '!F36</f>
        <v>-5.1932582600000003</v>
      </c>
      <c r="G7" s="28">
        <f>'[1]قائمة الدخل '!G36</f>
        <v>-36.072239207893844</v>
      </c>
      <c r="H7" s="28">
        <f>'[1]قائمة الدخل '!H36</f>
        <v>-30.489033088532743</v>
      </c>
      <c r="I7" s="28">
        <f>'[1]قائمة الدخل '!I36</f>
        <v>61.01</v>
      </c>
      <c r="J7" s="28">
        <f>'[1]قائمة الدخل '!J34/'نسب مالية'!J28</f>
        <v>23.579573488878406</v>
      </c>
      <c r="K7" s="28">
        <f>'[1]قائمة الدخل '!K34/'نسب مالية'!K28</f>
        <v>28.116584097554178</v>
      </c>
      <c r="L7" s="28">
        <f>'[1]قائمة الدخل '!L34/'نسب مالية'!L28</f>
        <v>-28.034165366666667</v>
      </c>
      <c r="M7" s="28">
        <f>'[1]قائمة الدخل '!M34/'نسب مالية'!M28</f>
        <v>-14.197537066666667</v>
      </c>
      <c r="N7" s="28">
        <f>'[2]قائمة الدخل '!C36</f>
        <v>-6.170095166666667</v>
      </c>
      <c r="O7" s="28">
        <f>'[2]قائمة الدخل '!D36</f>
        <v>8.5964401333333331</v>
      </c>
      <c r="P7" s="28">
        <f>'[2]قائمة الدخل '!E36</f>
        <v>-6.7585259000000004</v>
      </c>
      <c r="Q7" s="28">
        <f>'[2]قائمة الدخل '!F36</f>
        <v>6.6186866666666663E-2</v>
      </c>
      <c r="R7" s="28">
        <f>'[2]قائمة الدخل '!G36</f>
        <v>-5.2852948333333334</v>
      </c>
      <c r="S7" s="28">
        <f>'[2]قائمة الدخل '!H36</f>
        <v>-4.2777280666666666</v>
      </c>
      <c r="T7" s="26" t="s">
        <v>11</v>
      </c>
      <c r="U7" s="29" t="s">
        <v>12</v>
      </c>
    </row>
    <row r="8" spans="1:23" s="13" customFormat="1" ht="21" customHeight="1">
      <c r="A8" s="24" t="s">
        <v>13</v>
      </c>
      <c r="B8" s="25" t="s">
        <v>7</v>
      </c>
      <c r="C8" s="25" t="s">
        <v>7</v>
      </c>
      <c r="D8" s="25" t="s">
        <v>7</v>
      </c>
      <c r="E8" s="25" t="s">
        <v>7</v>
      </c>
      <c r="F8" s="25" t="s">
        <v>7</v>
      </c>
      <c r="G8" s="25" t="s">
        <v>7</v>
      </c>
      <c r="H8" s="25" t="s">
        <v>7</v>
      </c>
      <c r="I8" s="25" t="s">
        <v>7</v>
      </c>
      <c r="J8" s="25" t="s">
        <v>7</v>
      </c>
      <c r="K8" s="25" t="s">
        <v>7</v>
      </c>
      <c r="L8" s="25" t="s">
        <v>7</v>
      </c>
      <c r="M8" s="25" t="s">
        <v>7</v>
      </c>
      <c r="N8" s="25" t="s">
        <v>7</v>
      </c>
      <c r="O8" s="25" t="s">
        <v>7</v>
      </c>
      <c r="P8" s="25" t="s">
        <v>7</v>
      </c>
      <c r="Q8" s="25" t="s">
        <v>7</v>
      </c>
      <c r="R8" s="25" t="s">
        <v>7</v>
      </c>
      <c r="S8" s="25" t="s">
        <v>7</v>
      </c>
      <c r="T8" s="26" t="s">
        <v>14</v>
      </c>
      <c r="U8" s="29" t="s">
        <v>15</v>
      </c>
    </row>
    <row r="9" spans="1:23" s="13" customFormat="1">
      <c r="A9" s="24" t="s">
        <v>16</v>
      </c>
      <c r="B9" s="28">
        <f>'[1]قائمة المركز المالي'!B42/'نسب مالية'!B28</f>
        <v>5208.6045161700004</v>
      </c>
      <c r="C9" s="28">
        <f>'[1]قائمة المركز المالي'!C42/'نسب مالية'!C28</f>
        <v>1399.1037752100001</v>
      </c>
      <c r="D9" s="28">
        <f>'[1]قائمة المركز المالي'!D42/'نسب مالية'!D28</f>
        <v>1057.3660098099999</v>
      </c>
      <c r="E9" s="28">
        <f>'[1]قائمة المركز المالي'!E42/'نسب مالية'!E28</f>
        <v>379.01144859999999</v>
      </c>
      <c r="F9" s="28">
        <f>'[1]قائمة المركز المالي'!F42/'نسب مالية'!F28</f>
        <v>61.037840719999998</v>
      </c>
      <c r="G9" s="28">
        <f>'[1]قائمة المركز المالي'!G42/'نسب مالية'!G28</f>
        <v>13.825595221784763</v>
      </c>
      <c r="H9" s="28">
        <f>'[1]قائمة المركز المالي'!H42/'نسب مالية'!H28</f>
        <v>14.756651452070386</v>
      </c>
      <c r="I9" s="28">
        <f>'[1]قائمة المركز المالي'!I42/'نسب مالية'!I28</f>
        <v>45.086665946830507</v>
      </c>
      <c r="J9" s="28">
        <f>'[1]قائمة المركز المالي'!J42/'نسب مالية'!J28</f>
        <v>106.17269872741782</v>
      </c>
      <c r="K9" s="28">
        <f>'[1]قائمة المركز المالي'!K42/'نسب مالية'!K28</f>
        <v>82.593125238539429</v>
      </c>
      <c r="L9" s="28">
        <f>'[1]قائمة المركز المالي'!L42/'نسب مالية'!L28</f>
        <v>42.479539233333334</v>
      </c>
      <c r="M9" s="28">
        <f>'[1]قائمة المركز المالي'!M42/'نسب مالية'!M28</f>
        <v>70.561541266666666</v>
      </c>
      <c r="N9" s="28">
        <f>'[1]قائمة المركز المالي'!N42/'نسب مالية'!N28</f>
        <v>84.755101666666661</v>
      </c>
      <c r="O9" s="28">
        <f>'[1]قائمة المركز المالي'!O42/'نسب مالية'!O28</f>
        <v>90.899910166666672</v>
      </c>
      <c r="P9" s="28">
        <f>'[1]قائمة المركز المالي'!P42/'نسب مالية'!P28</f>
        <v>82.3239363</v>
      </c>
      <c r="Q9" s="28">
        <f>'[1]قائمة المركز المالي'!Q42/'نسب مالية'!Q28</f>
        <v>89.104289266666669</v>
      </c>
      <c r="R9" s="28">
        <f>'[1]قائمة المركز المالي'!R42/'نسب مالية'!R28</f>
        <v>88.944755733333338</v>
      </c>
      <c r="S9" s="28">
        <f>'[1]قائمة المركز المالي'!S42/'نسب مالية'!S28</f>
        <v>94.262530566666669</v>
      </c>
      <c r="T9" s="26" t="s">
        <v>17</v>
      </c>
      <c r="U9" s="29" t="s">
        <v>18</v>
      </c>
    </row>
    <row r="10" spans="1:23" s="13" customFormat="1">
      <c r="A10" s="21" t="s">
        <v>19</v>
      </c>
      <c r="B10" s="28">
        <f>B30/B7</f>
        <v>1.1552618453865338</v>
      </c>
      <c r="C10" s="28">
        <f>C30/C7</f>
        <v>9.1414525662784563</v>
      </c>
      <c r="D10" s="28">
        <f>D30/D7</f>
        <v>1.6516547504975307</v>
      </c>
      <c r="E10" s="28">
        <f>E30/E7</f>
        <v>1.3711829824711175</v>
      </c>
      <c r="F10" s="28">
        <f t="shared" ref="F10:P10" si="1">F30/F7</f>
        <v>-59.692775610200442</v>
      </c>
      <c r="G10" s="28">
        <f t="shared" si="1"/>
        <v>-6.7919265723428</v>
      </c>
      <c r="H10" s="28">
        <f t="shared" si="1"/>
        <v>-8.0356762803392137</v>
      </c>
      <c r="I10" s="28">
        <f t="shared" si="1"/>
        <v>5.048188821504672</v>
      </c>
      <c r="J10" s="28">
        <f t="shared" si="1"/>
        <v>4.2303564162027065</v>
      </c>
      <c r="K10" s="28">
        <f t="shared" si="1"/>
        <v>3.6473136154871915</v>
      </c>
      <c r="L10" s="28">
        <f t="shared" si="1"/>
        <v>-4.179186305981708</v>
      </c>
      <c r="M10" s="28">
        <f t="shared" si="1"/>
        <v>-8.5930397242233401</v>
      </c>
      <c r="N10" s="28">
        <f t="shared" si="1"/>
        <v>-12.763174290315511</v>
      </c>
      <c r="O10" s="28">
        <f t="shared" si="1"/>
        <v>10.261224254672488</v>
      </c>
      <c r="P10" s="28">
        <f t="shared" si="1"/>
        <v>-21.054887131526716</v>
      </c>
      <c r="Q10" s="25" t="s">
        <v>7</v>
      </c>
      <c r="R10" s="25" t="s">
        <v>7</v>
      </c>
      <c r="S10" s="25" t="s">
        <v>7</v>
      </c>
      <c r="T10" s="26" t="s">
        <v>20</v>
      </c>
      <c r="U10" s="29" t="s">
        <v>21</v>
      </c>
    </row>
    <row r="11" spans="1:23" s="13" customFormat="1">
      <c r="A11" s="24" t="s">
        <v>22</v>
      </c>
      <c r="B11" s="25" t="s">
        <v>7</v>
      </c>
      <c r="C11" s="25" t="s">
        <v>7</v>
      </c>
      <c r="D11" s="25" t="s">
        <v>7</v>
      </c>
      <c r="E11" s="25" t="s">
        <v>7</v>
      </c>
      <c r="F11" s="25" t="s">
        <v>7</v>
      </c>
      <c r="G11" s="25" t="s">
        <v>7</v>
      </c>
      <c r="H11" s="25" t="s">
        <v>7</v>
      </c>
      <c r="I11" s="25" t="s">
        <v>7</v>
      </c>
      <c r="J11" s="25" t="s">
        <v>7</v>
      </c>
      <c r="K11" s="25" t="s">
        <v>7</v>
      </c>
      <c r="L11" s="25" t="s">
        <v>7</v>
      </c>
      <c r="M11" s="25" t="s">
        <v>7</v>
      </c>
      <c r="N11" s="25" t="s">
        <v>7</v>
      </c>
      <c r="O11" s="25" t="s">
        <v>7</v>
      </c>
      <c r="P11" s="25" t="s">
        <v>7</v>
      </c>
      <c r="Q11" s="25" t="s">
        <v>7</v>
      </c>
      <c r="R11" s="25" t="s">
        <v>7</v>
      </c>
      <c r="S11" s="25" t="s">
        <v>7</v>
      </c>
      <c r="T11" s="26" t="s">
        <v>23</v>
      </c>
      <c r="U11" s="27" t="s">
        <v>24</v>
      </c>
    </row>
    <row r="12" spans="1:23" s="13" customFormat="1">
      <c r="A12" s="24" t="s">
        <v>25</v>
      </c>
      <c r="B12" s="25" t="s">
        <v>7</v>
      </c>
      <c r="C12" s="25" t="s">
        <v>7</v>
      </c>
      <c r="D12" s="25" t="s">
        <v>7</v>
      </c>
      <c r="E12" s="25" t="s">
        <v>7</v>
      </c>
      <c r="F12" s="25" t="s">
        <v>7</v>
      </c>
      <c r="G12" s="25" t="s">
        <v>7</v>
      </c>
      <c r="H12" s="25" t="s">
        <v>7</v>
      </c>
      <c r="I12" s="25" t="s">
        <v>7</v>
      </c>
      <c r="J12" s="25" t="s">
        <v>7</v>
      </c>
      <c r="K12" s="25" t="s">
        <v>7</v>
      </c>
      <c r="L12" s="25" t="s">
        <v>7</v>
      </c>
      <c r="M12" s="25" t="s">
        <v>7</v>
      </c>
      <c r="N12" s="25" t="s">
        <v>7</v>
      </c>
      <c r="O12" s="25" t="s">
        <v>7</v>
      </c>
      <c r="P12" s="25" t="s">
        <v>7</v>
      </c>
      <c r="Q12" s="25" t="s">
        <v>7</v>
      </c>
      <c r="R12" s="25" t="s">
        <v>7</v>
      </c>
      <c r="S12" s="25" t="s">
        <v>7</v>
      </c>
      <c r="T12" s="26" t="s">
        <v>26</v>
      </c>
      <c r="U12" s="30" t="s">
        <v>27</v>
      </c>
    </row>
    <row r="13" spans="1:23" s="13" customFormat="1">
      <c r="A13" s="24" t="s">
        <v>28</v>
      </c>
      <c r="B13" s="28">
        <f t="shared" ref="B13:P13" si="2">B30/B9</f>
        <v>0.84494224630364689</v>
      </c>
      <c r="C13" s="28">
        <f t="shared" si="2"/>
        <v>2.2328579590395998</v>
      </c>
      <c r="D13" s="28">
        <f t="shared" si="2"/>
        <v>1.0596141635017442</v>
      </c>
      <c r="E13" s="28">
        <f>E30/E9</f>
        <v>1.1503610289623321</v>
      </c>
      <c r="F13" s="28">
        <f t="shared" si="2"/>
        <v>5.0788166216768493</v>
      </c>
      <c r="G13" s="28">
        <f t="shared" si="2"/>
        <v>17.720756037610411</v>
      </c>
      <c r="H13" s="28">
        <f t="shared" si="2"/>
        <v>16.602682579835957</v>
      </c>
      <c r="I13" s="28">
        <f t="shared" si="2"/>
        <v>6.8310662039904289</v>
      </c>
      <c r="J13" s="28">
        <f t="shared" si="2"/>
        <v>0.9395070596829499</v>
      </c>
      <c r="K13" s="28">
        <f t="shared" si="2"/>
        <v>1.2416287639415822</v>
      </c>
      <c r="L13" s="28">
        <f t="shared" si="2"/>
        <v>2.7580336819676599</v>
      </c>
      <c r="M13" s="28">
        <f t="shared" si="2"/>
        <v>1.7289871764412963</v>
      </c>
      <c r="N13" s="28">
        <f t="shared" si="2"/>
        <v>0.92914760824328757</v>
      </c>
      <c r="O13" s="28">
        <f t="shared" si="2"/>
        <v>0.97040799972481073</v>
      </c>
      <c r="P13" s="28">
        <f t="shared" si="2"/>
        <v>1.7285373658693723</v>
      </c>
      <c r="Q13" s="25" t="s">
        <v>7</v>
      </c>
      <c r="R13" s="25" t="s">
        <v>7</v>
      </c>
      <c r="S13" s="25" t="s">
        <v>7</v>
      </c>
      <c r="T13" s="26" t="s">
        <v>29</v>
      </c>
      <c r="U13" s="29" t="s">
        <v>30</v>
      </c>
    </row>
    <row r="14" spans="1:23" s="13" customFormat="1">
      <c r="A14" s="21" t="s">
        <v>31</v>
      </c>
      <c r="B14" s="31">
        <f>'[1]قائمة الدخل '!B34/'[1]قائمة المركز المالي'!B21</f>
        <v>0.17389100249360784</v>
      </c>
      <c r="C14" s="31">
        <f>'[1]قائمة الدخل '!C34/'[1]قائمة المركز المالي'!C21</f>
        <v>3.3739614870502851E-2</v>
      </c>
      <c r="D14" s="31">
        <f>'[1]قائمة الدخل '!D34/'[1]قائمة المركز المالي'!D21</f>
        <v>9.1255981198266348E-2</v>
      </c>
      <c r="E14" s="31">
        <f>'[1]قائمة الدخل '!E34/'[1]قائمة المركز المالي'!E21</f>
        <v>0.13024364655471724</v>
      </c>
      <c r="F14" s="31">
        <f>'[1]قائمة الدخل '!F34/'[1]قائمة المركز المالي'!F21</f>
        <v>-9.8281643410093183E-3</v>
      </c>
      <c r="G14" s="31">
        <f>'[1]قائمة الدخل '!G34/'[1]قائمة المركز المالي'!G21</f>
        <v>-2.9258737406022292E-2</v>
      </c>
      <c r="H14" s="31">
        <f>'[1]قائمة الدخل '!H34/'[1]قائمة المركز المالي'!H21</f>
        <v>-2.4690722485180824E-2</v>
      </c>
      <c r="I14" s="31">
        <f>'[1]قائمة الدخل '!I34/'[1]قائمة المركز المالي'!I21</f>
        <v>-4.6493845083502836E-2</v>
      </c>
      <c r="J14" s="25">
        <f>'[1]قائمة الدخل '!J34/'[1]قائمة المركز المالي'!J21</f>
        <v>1.5311576304659853E-2</v>
      </c>
      <c r="K14" s="25">
        <f>'[1]قائمة الدخل '!K34/'[1]قائمة المركز المالي'!K21</f>
        <v>2.2433783523661602E-2</v>
      </c>
      <c r="L14" s="25">
        <f>'[1]قائمة الدخل '!L34/'[1]قائمة المركز المالي'!L21</f>
        <v>-2.2091572120017524E-2</v>
      </c>
      <c r="M14" s="25">
        <f>'[1]قائمة الدخل '!M34/'[1]قائمة المركز المالي'!M21</f>
        <v>-1.410496105705775E-2</v>
      </c>
      <c r="N14" s="25">
        <f>'[1]قائمة الدخل '!N34/'[1]قائمة المركز المالي'!N21</f>
        <v>-7.0965750921077207E-3</v>
      </c>
      <c r="O14" s="25">
        <f>'[1]قائمة الدخل '!O34/'[1]قائمة المركز المالي'!O21</f>
        <v>1.1535800696018858E-2</v>
      </c>
      <c r="P14" s="25">
        <f>'[1]قائمة الدخل '!P34/'[1]قائمة المركز المالي'!P21</f>
        <v>-1.2865923925419926E-2</v>
      </c>
      <c r="Q14" s="25">
        <f>'[1]قائمة الدخل '!Q34/'[1]قائمة المركز المالي'!Q21</f>
        <v>1.6366791883505789E-4</v>
      </c>
      <c r="R14" s="25">
        <f>'[1]قائمة الدخل '!R34/'[1]قائمة المركز المالي'!R21</f>
        <v>-2.0294404793799417E-2</v>
      </c>
      <c r="S14" s="25">
        <f>'[1]قائمة الدخل '!S34/'[1]قائمة المركز المالي'!S21</f>
        <v>-2.7150827186103586E-2</v>
      </c>
      <c r="T14" s="26" t="s">
        <v>32</v>
      </c>
      <c r="U14" s="27" t="s">
        <v>33</v>
      </c>
    </row>
    <row r="15" spans="1:23" s="13" customFormat="1">
      <c r="A15" s="21" t="s">
        <v>34</v>
      </c>
      <c r="B15" s="31">
        <f>'[1]قائمة الدخل '!B34/'[1]قائمة المركز المالي'!B42</f>
        <v>0.73138606110974391</v>
      </c>
      <c r="C15" s="31">
        <f>'[1]قائمة الدخل '!C34/'[1]قائمة المركز المالي'!C42</f>
        <v>0.24425476612605559</v>
      </c>
      <c r="D15" s="31">
        <f>'[1]قائمة الدخل '!D34/'[1]قائمة المركز المالي'!D42</f>
        <v>0.64155132179054508</v>
      </c>
      <c r="E15" s="31">
        <f>'[1]قائمة الدخل '!E34/'[1]قائمة المركز المالي'!E42</f>
        <v>0.83895515308188506</v>
      </c>
      <c r="F15" s="31">
        <f>'[1]قائمة الدخل '!F34/'[1]قائمة المركز المالي'!F42</f>
        <v>-8.5082601198543842E-2</v>
      </c>
      <c r="G15" s="31">
        <f>'[1]قائمة الدخل '!G34/'[1]قائمة المركز المالي'!G42</f>
        <v>-2.6090912274833133</v>
      </c>
      <c r="H15" s="31">
        <f>'[1]قائمة الدخل '!H34/'[1]قائمة المركز المالي'!H42</f>
        <v>-2.066121381775611</v>
      </c>
      <c r="I15" s="31">
        <f>'[1]قائمة الدخل '!I34/'[1]قائمة المركز المالي'!I42</f>
        <v>-1.3518691201946191</v>
      </c>
      <c r="J15" s="25">
        <f>'[1]قائمة الدخل '!J34/'[1]قائمة المركز المالي'!J42</f>
        <v>0.22208697500866353</v>
      </c>
      <c r="K15" s="25">
        <f>'[1]قائمة الدخل '!K34/'[1]قائمة المركز المالي'!K42</f>
        <v>0.34042281384013395</v>
      </c>
      <c r="L15" s="25">
        <f>'[1]قائمة الدخل '!L34/'[1]قائمة المركز المالي'!L42</f>
        <v>-0.65994513765037488</v>
      </c>
      <c r="M15" s="25">
        <f>'[1]قائمة الدخل '!M34/'[1]قائمة المركز المالي'!M42</f>
        <v>-0.20120786496161183</v>
      </c>
      <c r="N15" s="25">
        <f>'[1]قائمة الدخل '!N34/'[1]قائمة المركز المالي'!N42</f>
        <v>-7.2799100530054617E-2</v>
      </c>
      <c r="O15" s="25">
        <f>'[1]قائمة الدخل '!O34/'[1]قائمة المركز المالي'!O42</f>
        <v>9.4570391957171374E-2</v>
      </c>
      <c r="P15" s="25">
        <f>'[1]قائمة الدخل '!P34/'[1]قائمة المركز المالي'!P42</f>
        <v>-8.2096729138059932E-2</v>
      </c>
      <c r="Q15" s="25">
        <f>'[1]قائمة الدخل '!Q34/'[1]قائمة المركز المالي'!Q42</f>
        <v>7.4280225128765765E-4</v>
      </c>
      <c r="R15" s="25">
        <f>'[1]قائمة الدخل '!R34/'[1]قائمة المركز المالي'!R42</f>
        <v>-5.9422219890954094E-2</v>
      </c>
      <c r="S15" s="25">
        <f>'[1]قائمة الدخل '!S34/'[1]قائمة المركز المالي'!S42</f>
        <v>-4.5381001771868053E-2</v>
      </c>
      <c r="T15" s="26" t="s">
        <v>35</v>
      </c>
      <c r="U15" s="27" t="s">
        <v>36</v>
      </c>
    </row>
    <row r="16" spans="1:23" s="13" customFormat="1">
      <c r="A16" s="24" t="s">
        <v>37</v>
      </c>
      <c r="B16" s="31">
        <f>'[1]قائمة الدخل '!B14/'[1]قائمة الدخل '!B20</f>
        <v>0.2017286244567113</v>
      </c>
      <c r="C16" s="31">
        <f>'[1]قائمة الدخل '!C14/'[1]قائمة الدخل '!C20</f>
        <v>0.77154811560640035</v>
      </c>
      <c r="D16" s="31">
        <f>'[1]قائمة الدخل '!D14/'[1]قائمة الدخل '!D20</f>
        <v>0.41681778686499976</v>
      </c>
      <c r="E16" s="31">
        <f>'[1]قائمة الدخل '!E14/'[1]قائمة الدخل '!E20</f>
        <v>0.1078887216742199</v>
      </c>
      <c r="F16" s="31">
        <f>'[1]قائمة الدخل '!F14/'[1]قائمة الدخل '!F20</f>
        <v>0.60974646075586081</v>
      </c>
      <c r="G16" s="31">
        <f>'[1]قائمة الدخل '!G14/'[1]قائمة الدخل '!G20</f>
        <v>-123.60356937327401</v>
      </c>
      <c r="H16" s="31">
        <f>'[1]قائمة الدخل '!H14/'[1]قائمة الدخل '!H20</f>
        <v>-123.60356937327401</v>
      </c>
      <c r="I16" s="31">
        <f>'[1]قائمة الدخل '!I14/'[1]قائمة الدخل '!I20</f>
        <v>7.8762139715583324E-2</v>
      </c>
      <c r="J16" s="25">
        <f>'[1]قائمة الدخل '!J14/'[1]قائمة الدخل '!J20</f>
        <v>4.2674841247861459E-2</v>
      </c>
      <c r="K16" s="25">
        <f>'[1]قائمة الدخل '!K14/'[1]قائمة الدخل '!K20</f>
        <v>-7.7685741238465819E-2</v>
      </c>
      <c r="L16" s="25">
        <f>'[1]قائمة الدخل '!L14/'[1]قائمة الدخل '!L20</f>
        <v>-0.19260158837805127</v>
      </c>
      <c r="M16" s="25">
        <f>'[1]قائمة الدخل '!M14/'[1]قائمة الدخل '!M20</f>
        <v>0.33023865096684524</v>
      </c>
      <c r="N16" s="25">
        <f>'[1]قائمة الدخل '!N14/'[1]قائمة الدخل '!N20</f>
        <v>0.59159229211858444</v>
      </c>
      <c r="O16" s="25">
        <f>'[1]قائمة الدخل '!O14/'[1]قائمة الدخل '!O20</f>
        <v>0.58267894499508321</v>
      </c>
      <c r="P16" s="25">
        <f>'[1]قائمة الدخل '!P14/'[1]قائمة الدخل '!P20</f>
        <v>0.81220233978626699</v>
      </c>
      <c r="Q16" s="25">
        <f>'[1]قائمة الدخل '!Q14/'[1]قائمة الدخل '!Q20</f>
        <v>0.94860019944020035</v>
      </c>
      <c r="R16" s="25">
        <f>'[1]قائمة الدخل '!R14/'[1]قائمة الدخل '!R20</f>
        <v>5.8525281776223679</v>
      </c>
      <c r="S16" s="25">
        <f>'[1]قائمة الدخل '!S14/'[1]قائمة الدخل '!S20</f>
        <v>-1.3749972738333118</v>
      </c>
      <c r="T16" s="26" t="s">
        <v>38</v>
      </c>
      <c r="U16" s="32" t="s">
        <v>39</v>
      </c>
    </row>
    <row r="17" spans="1:21" s="13" customFormat="1">
      <c r="A17" s="24" t="s">
        <v>40</v>
      </c>
      <c r="B17" s="31">
        <f>'[1]قائمة الدخل '!B34/'[1]قائمة الدخل '!B20</f>
        <v>0.82512756285532862</v>
      </c>
      <c r="C17" s="31">
        <f>'[1]قائمة الدخل '!C34/'[1]قائمة الدخل '!C20</f>
        <v>0.38394072983023642</v>
      </c>
      <c r="D17" s="31">
        <f>'[1]قائمة الدخل '!D34/'[1]قائمة الدخل '!D20</f>
        <v>0.75010981912088559</v>
      </c>
      <c r="E17" s="31">
        <f>'[1]قائمة الدخل '!E34/'[1]قائمة الدخل '!E20</f>
        <v>0.89815010611155477</v>
      </c>
      <c r="F17" s="31">
        <f>'[1]قائمة الدخل '!F34/'[1]قائمة الدخل '!F20</f>
        <v>-0.76643338709311581</v>
      </c>
      <c r="G17" s="31">
        <f>'[1]قائمة الدخل '!G34/'[1]قائمة الدخل '!G20</f>
        <v>-562.45568596513328</v>
      </c>
      <c r="H17" s="31">
        <f>'[1]قائمة الدخل '!H34/'[1]قائمة الدخل '!H20</f>
        <v>-475.39965349507884</v>
      </c>
      <c r="I17" s="31">
        <f>'[1]قائمة الدخل '!I34/'[1]قائمة الدخل '!I20</f>
        <v>0.88156099535380861</v>
      </c>
      <c r="J17" s="25">
        <f>'[1]قائمة الدخل '!J34/'[1]قائمة الدخل '!J20</f>
        <v>0.21050404231979536</v>
      </c>
      <c r="K17" s="25">
        <f>'[1]قائمة الدخل '!K34/'[1]قائمة الدخل '!K20</f>
        <v>0.3666643319450153</v>
      </c>
      <c r="L17" s="25">
        <f>'[1]قائمة الدخل '!L34/'[1]قائمة الدخل '!L20</f>
        <v>-0.9352644954805146</v>
      </c>
      <c r="M17" s="25">
        <f>'[1]قائمة الدخل '!M34/'[1]قائمة الدخل '!M20</f>
        <v>-0.18526176542226641</v>
      </c>
      <c r="N17" s="25">
        <f>'[1]قائمة الدخل '!N34/'[1]قائمة الدخل '!N20</f>
        <v>-0.15641115722574006</v>
      </c>
      <c r="O17" s="25">
        <f>'[1]قائمة الدخل '!O34/'[1]قائمة الدخل '!O20</f>
        <v>0.34050854354158072</v>
      </c>
      <c r="P17" s="25">
        <f>'[1]قائمة الدخل '!P34/'[1]قائمة الدخل '!P20</f>
        <v>-0.81089497037678104</v>
      </c>
      <c r="Q17" s="25">
        <f>'[1]قائمة الدخل '!Q34/'[1]قائمة الدخل '!Q20</f>
        <v>8.5844585755838303E-3</v>
      </c>
      <c r="R17" s="25">
        <f>'[1]قائمة الدخل '!R34/'[1]قائمة الدخل '!R20</f>
        <v>-6.3532491139705307</v>
      </c>
      <c r="S17" s="25">
        <f>'[1]قائمة الدخل '!S34/'[1]قائمة الدخل '!S20</f>
        <v>3.7771011357659265</v>
      </c>
      <c r="T17" s="33" t="s">
        <v>41</v>
      </c>
      <c r="U17" s="27" t="s">
        <v>42</v>
      </c>
    </row>
    <row r="18" spans="1:21" s="13" customFormat="1">
      <c r="A18" s="24" t="s">
        <v>43</v>
      </c>
      <c r="B18" s="25">
        <f>'[1]قائمة الدخل '!B20/'[1]قائمة المركز المالي'!B21</f>
        <v>0.21074438707617929</v>
      </c>
      <c r="C18" s="25">
        <f>'[1]قائمة الدخل '!C20/'[1]قائمة المركز المالي'!C21</f>
        <v>8.787714417644929E-2</v>
      </c>
      <c r="D18" s="25">
        <f>'[1]قائمة الدخل '!D20/'[1]قائمة المركز المالي'!D21</f>
        <v>0.12165682793649683</v>
      </c>
      <c r="E18" s="25">
        <f>'[1]قائمة الدخل '!E20/'[1]قائمة المركز المالي'!E21</f>
        <v>0.14501322848871359</v>
      </c>
      <c r="F18" s="25">
        <f>'[1]قائمة الدخل '!F20/'[1]قائمة المركز المالي'!F21</f>
        <v>1.2823246620668511E-2</v>
      </c>
      <c r="G18" s="25">
        <f>'[1]قائمة الدخل '!G20/'[1]قائمة المركز المالي'!G21</f>
        <v>5.2019631299159891E-5</v>
      </c>
      <c r="H18" s="25">
        <f>'[1]قائمة الدخل '!H20/'[1]قائمة المركز المالي'!H21</f>
        <v>5.1936770049489348E-5</v>
      </c>
      <c r="I18" s="25">
        <f>'[1]قائمة الدخل '!I20/'[1]قائمة المركز المالي'!I21</f>
        <v>-5.2740360937637495E-2</v>
      </c>
      <c r="J18" s="25">
        <f>'[1]قائمة الدخل '!J20/'[1]قائمة المركز المالي'!J21</f>
        <v>7.273768301987607E-2</v>
      </c>
      <c r="K18" s="25">
        <f>'[1]قائمة الدخل '!K20/'[1]قائمة المركز المالي'!K21</f>
        <v>6.1183435554418075E-2</v>
      </c>
      <c r="L18" s="25">
        <f>'[1]قائمة الدخل '!L20/'[1]قائمة المركز المالي'!L21</f>
        <v>2.3620667978706329E-2</v>
      </c>
      <c r="M18" s="25">
        <f>'[1]قائمة الدخل '!M20/'[1]قائمة المركز المالي'!M21</f>
        <v>7.6135305225599942E-2</v>
      </c>
      <c r="N18" s="25">
        <f>'[1]قائمة الدخل '!N20/'[1]قائمة المركز المالي'!N21</f>
        <v>4.5371284363465228E-2</v>
      </c>
      <c r="O18" s="25">
        <f>'[1]قائمة الدخل '!O20/'[1]قائمة المركز المالي'!O21</f>
        <v>3.3878153470208533E-2</v>
      </c>
      <c r="P18" s="25">
        <f>'[1]قائمة الدخل '!P20/'[1]قائمة المركز المالي'!P21</f>
        <v>1.5866325967519315E-2</v>
      </c>
      <c r="Q18" s="25">
        <f>'[1]قائمة الدخل '!Q20/'[1]قائمة المركز المالي'!Q21</f>
        <v>1.9065607620329952E-2</v>
      </c>
      <c r="R18" s="25">
        <f>'[1]قائمة الدخل '!R20/'[1]قائمة المركز المالي'!R21</f>
        <v>3.1943348088103243E-3</v>
      </c>
      <c r="S18" s="25">
        <f>'[1]قائمة الدخل '!S20/'[1]قائمة المركز المالي'!S21</f>
        <v>-7.1882711662148539E-3</v>
      </c>
      <c r="T18" s="33" t="s">
        <v>44</v>
      </c>
      <c r="U18" s="27" t="s">
        <v>45</v>
      </c>
    </row>
    <row r="19" spans="1:21" s="13" customFormat="1">
      <c r="A19" s="24" t="s">
        <v>46</v>
      </c>
      <c r="B19" s="25">
        <f>'[1]قائمة المركز المالي'!B42/'[1]قائمة المركز المالي'!B21</f>
        <v>0.2377554232162426</v>
      </c>
      <c r="C19" s="25">
        <f>'[1]قائمة المركز المالي'!C42/'[1]قائمة المركز المالي'!C21</f>
        <v>0.13813288234093427</v>
      </c>
      <c r="D19" s="25">
        <f>'[1]قائمة المركز المالي'!D42/'[1]قائمة المركز المالي'!D21</f>
        <v>0.1422426828512712</v>
      </c>
      <c r="E19" s="25">
        <f>'[1]قائمة المركز المالي'!E42/'[1]قائمة المركز المالي'!E21</f>
        <v>0.15524506414469214</v>
      </c>
      <c r="F19" s="25">
        <f>'[1]قائمة المركز المالي'!F42/'[1]قائمة المركز المالي'!F21</f>
        <v>0.11551320954650743</v>
      </c>
      <c r="G19" s="25">
        <f>'[1]قائمة المركز المالي'!G42/'[1]قائمة المركز المالي'!G21</f>
        <v>1.121414885682046E-2</v>
      </c>
      <c r="H19" s="25">
        <f>'[1]قائمة المركز المالي'!H42/'[1]قائمة المركز المالي'!H21</f>
        <v>1.1950276834152784E-2</v>
      </c>
      <c r="I19" s="25">
        <f>'[1]قائمة المركز المالي'!I42/'[1]قائمة المركز المالي'!I21</f>
        <v>3.4392268000625267E-2</v>
      </c>
      <c r="J19" s="25">
        <f>'[1]قائمة المركز المالي'!J42/'[1]قائمة المركز المالي'!J21</f>
        <v>6.8944053581091611E-2</v>
      </c>
      <c r="K19" s="25">
        <f>'[1]قائمة المركز المالي'!K42/'[1]قائمة المركز المالي'!K21</f>
        <v>6.5899765267191324E-2</v>
      </c>
      <c r="L19" s="25">
        <f>'[1]قائمة المركز المالي'!L42/'[1]قائمة المركز المالي'!L21</f>
        <v>3.3474861559963758E-2</v>
      </c>
      <c r="M19" s="25">
        <f>'[1]قائمة المركز المالي'!M42/'[1]قائمة المركز المالي'!M21</f>
        <v>7.0101439920098624E-2</v>
      </c>
      <c r="N19" s="25">
        <f>'[1]قائمة المركز المالي'!N42/'[1]قائمة المركز المالي'!N21</f>
        <v>9.7481631509690803E-2</v>
      </c>
      <c r="O19" s="25">
        <f>'[1]قائمة المركز المالي'!O42/'[1]قائمة المركز المالي'!O21</f>
        <v>0.12198110272444615</v>
      </c>
      <c r="P19" s="25">
        <f>'[1]قائمة المركز المالي'!P42/'[1]قائمة المركز المالي'!P21</f>
        <v>0.15671664462762744</v>
      </c>
      <c r="Q19" s="25">
        <f>'[1]قائمة المركز المالي'!Q42/'[1]قائمة المركز المالي'!Q21</f>
        <v>0.22033847979235033</v>
      </c>
      <c r="R19" s="25">
        <f>'[1]قائمة المركز المالي'!R42/'[1]قائمة المركز المالي'!R21</f>
        <v>0.34152888988398183</v>
      </c>
      <c r="S19" s="25">
        <f>'[1]قائمة المركز المالي'!S42/'[1]قائمة المركز المالي'!S21</f>
        <v>0.59828620184701475</v>
      </c>
      <c r="T19" s="26" t="s">
        <v>47</v>
      </c>
      <c r="U19" s="27" t="s">
        <v>48</v>
      </c>
    </row>
    <row r="20" spans="1:21" s="13" customFormat="1">
      <c r="A20" s="24" t="s">
        <v>49</v>
      </c>
      <c r="B20" s="25">
        <f>'[1]قائمة المركز المالي'!B42/('[1]قائمة المركز المالي'!B24+'[1]قائمة المركز المالي'!B25)</f>
        <v>0.35274075871358962</v>
      </c>
      <c r="C20" s="25">
        <f>'[1]قائمة المركز المالي'!C42/('[1]قائمة المركز المالي'!C24+'[1]قائمة المركز المالي'!C25)</f>
        <v>0.17952451119554536</v>
      </c>
      <c r="D20" s="25">
        <f>'[1]قائمة المركز المالي'!D42/('[1]قائمة المركز المالي'!D24+'[1]قائمة المركز المالي'!D25)</f>
        <v>0.20472444414878982</v>
      </c>
      <c r="E20" s="25">
        <f>'[1]قائمة المركز المالي'!E42/('[1]قائمة المركز المالي'!E24+'[1]قائمة المركز المالي'!E25)</f>
        <v>0.1905925160419821</v>
      </c>
      <c r="F20" s="25">
        <f>'[1]قائمة المركز المالي'!F42/('[1]قائمة المركز المالي'!F24+'[1]قائمة المركز المالي'!F25)</f>
        <v>0.14358518954452471</v>
      </c>
      <c r="G20" s="25">
        <f>'[1]قائمة المركز المالي'!G42/('[1]قائمة المركز المالي'!G24+'[1]قائمة المركز المالي'!G25)</f>
        <v>1.18700539579985E-2</v>
      </c>
      <c r="H20" s="25">
        <f>'[1]قائمة المركز المالي'!H42/('[1]قائمة المركز المالي'!H24+'[1]قائمة المركز المالي'!H25)</f>
        <v>1.2669418290176189E-2</v>
      </c>
      <c r="I20" s="25">
        <f>'[1]قائمة المركز المالي'!I42/('[1]قائمة المركز المالي'!I24+'[1]قائمة المركز المالي'!I25)</f>
        <v>3.7284614844628937E-2</v>
      </c>
      <c r="J20" s="25">
        <f>'[1]قائمة المركز المالي'!J42/('[1]قائمة المركز المالي'!J24+'[1]قائمة المركز المالي'!J25)</f>
        <v>7.7142947430323017E-2</v>
      </c>
      <c r="K20" s="25">
        <f>'[1]قائمة المركز المالي'!K42/('[1]قائمة المركز المالي'!K24+'[1]قائمة المركز المالي'!K25)</f>
        <v>7.388581527535111E-2</v>
      </c>
      <c r="L20" s="25">
        <f>'[1]قائمة المركز المالي'!L42/('[1]قائمة المركز المالي'!L24+'[1]قائمة المركز المالي'!L25)</f>
        <v>3.6905381752805513E-2</v>
      </c>
      <c r="M20" s="25">
        <f>'[1]قائمة المركز المالي'!M42/('[1]قائمة المركز المالي'!M24+'[1]قائمة المركز المالي'!M25)</f>
        <v>8.086827280507361E-2</v>
      </c>
      <c r="N20" s="25">
        <f>'[1]قائمة المركز المالي'!N42/('[1]قائمة المركز المالي'!N24+'[1]قائمة المركز المالي'!N25)</f>
        <v>0.13444026403189141</v>
      </c>
      <c r="O20" s="25">
        <f>'[1]قائمة المركز المالي'!O42/('[1]قائمة المركز المالي'!O24+'[1]قائمة المركز المالي'!O25)</f>
        <v>0.14614251170770629</v>
      </c>
      <c r="P20" s="25">
        <f>'[1]قائمة المركز المالي'!P42/('[1]قائمة المركز المالي'!P24+'[1]قائمة المركز المالي'!P25)</f>
        <v>0.19382220709042502</v>
      </c>
      <c r="Q20" s="25">
        <f>'[1]قائمة المركز المالي'!Q42/('[1]قائمة المركز المالي'!Q24+'[1]قائمة المركز المالي'!Q25)</f>
        <v>0.30871203939821734</v>
      </c>
      <c r="R20" s="25">
        <f>'[1]قائمة المركز المالي'!R42/('[1]قائمة المركز المالي'!R24+'[1]قائمة المركز المالي'!R25)</f>
        <v>0.5436378317167474</v>
      </c>
      <c r="S20" s="25">
        <f>'[1]قائمة المركز المالي'!S42/('[1]قائمة المركز المالي'!S24+'[1]قائمة المركز المالي'!S25)</f>
        <v>1.6676055410833091</v>
      </c>
      <c r="T20" s="33" t="s">
        <v>50</v>
      </c>
      <c r="U20" s="27" t="s">
        <v>51</v>
      </c>
    </row>
    <row r="21" spans="1:21" s="13" customFormat="1">
      <c r="A21" s="24" t="s">
        <v>52</v>
      </c>
      <c r="B21" s="25">
        <f>'[1]قائمة المركز المالي'!B32/'[1]قائمة المركز المالي'!B21</f>
        <v>0.76224457678375745</v>
      </c>
      <c r="C21" s="25">
        <f>'[1]قائمة المركز المالي'!C32/'[1]قائمة المركز المالي'!C21</f>
        <v>0.86186711765906576</v>
      </c>
      <c r="D21" s="25">
        <f>'[1]قائمة المركز المالي'!D32/'[1]قائمة المركز المالي'!D21</f>
        <v>0.85775731714872883</v>
      </c>
      <c r="E21" s="25">
        <f>'[1]قائمة المركز المالي'!E32/'[1]قائمة المركز المالي'!E21</f>
        <v>0.84475493585530792</v>
      </c>
      <c r="F21" s="25">
        <f>'[1]قائمة المركز المالي'!F32/'[1]قائمة المركز المالي'!F21</f>
        <v>0.82561106005946006</v>
      </c>
      <c r="G21" s="25">
        <f>'[1]قائمة المركز المالي'!G32/'[1]قائمة المركز المالي'!G21</f>
        <v>0.98878585112211237</v>
      </c>
      <c r="H21" s="25">
        <f>'[1]قائمة المركز المالي'!H32/'[1]قائمة المركز المالي'!H21</f>
        <v>0.98804972316584727</v>
      </c>
      <c r="I21" s="25">
        <f>'[1]قائمة المركز المالي'!I32/'[1]قائمة المركز المالي'!I21</f>
        <v>0.96560773200158134</v>
      </c>
      <c r="J21" s="25">
        <f>'[1]قائمة المركز المالي'!J32/'[1]قائمة المركز المالي'!J21</f>
        <v>0.93105594641890843</v>
      </c>
      <c r="K21" s="25">
        <f>'[1]قائمة المركز المالي'!K32/'[1]قائمة المركز المالي'!K21</f>
        <v>0.93410023473280868</v>
      </c>
      <c r="L21" s="25">
        <f>'[1]قائمة المركز المالي'!L32/'[1]قائمة المركز المالي'!L21</f>
        <v>0.96652513844003629</v>
      </c>
      <c r="M21" s="25">
        <f>'[1]قائمة المركز المالي'!M32/'[1]قائمة المركز المالي'!M21</f>
        <v>0.92989856007990135</v>
      </c>
      <c r="N21" s="25">
        <f>'[1]قائمة المركز المالي'!N32/'[1]قائمة المركز المالي'!N21</f>
        <v>0.9025183684903092</v>
      </c>
      <c r="O21" s="25">
        <f>'[1]قائمة المركز المالي'!O32/'[1]قائمة المركز المالي'!O21</f>
        <v>0.87801889727555382</v>
      </c>
      <c r="P21" s="25">
        <f>'[1]قائمة المركز المالي'!P32/'[1]قائمة المركز المالي'!P21</f>
        <v>0.84328335537237253</v>
      </c>
      <c r="Q21" s="25">
        <f>'[1]قائمة المركز المالي'!Q32/'[1]قائمة المركز المالي'!Q21</f>
        <v>0.77966152020764967</v>
      </c>
      <c r="R21" s="25">
        <f>'[1]قائمة المركز المالي'!R32/'[1]قائمة المركز المالي'!R21</f>
        <v>0.65847111011601811</v>
      </c>
      <c r="S21" s="25">
        <f>'[1]قائمة المركز المالي'!S32/'[1]قائمة المركز المالي'!S21</f>
        <v>0.40171379815298519</v>
      </c>
      <c r="T21" s="26" t="s">
        <v>53</v>
      </c>
      <c r="U21" s="27" t="s">
        <v>54</v>
      </c>
    </row>
    <row r="22" spans="1:21" s="13" customFormat="1">
      <c r="A22" s="24" t="s">
        <v>55</v>
      </c>
      <c r="B22" s="25">
        <f>('[1]قائمة المركز المالي'!B24+'[1]قائمة المركز المالي'!B25)/'[1]قائمة المركز المالي'!B21</f>
        <v>0.67402311001233006</v>
      </c>
      <c r="C22" s="25">
        <f>('[1]قائمة المركز المالي'!C24+'[1]قائمة المركز المالي'!C25)/'[1]قائمة المركز المالي'!C21</f>
        <v>0.76943745130420849</v>
      </c>
      <c r="D22" s="25">
        <f>('[1]قائمة المركز المالي'!D24+'[1]قائمة المركز المالي'!D25)/'[1]قائمة المركز المالي'!D21</f>
        <v>0.6948006792383421</v>
      </c>
      <c r="E22" s="25">
        <f>('[1]قائمة المركز المالي'!E24+'[1]قائمة المركز المالي'!E25)/'[1]قائمة المركز المالي'!E21</f>
        <v>0.81453914019633411</v>
      </c>
      <c r="F22" s="25">
        <f>('[1]قائمة المركز المالي'!F24+'[1]قائمة المركز المالي'!F25)/'[1]قائمة المركز المالي'!F21</f>
        <v>0.80449251007665834</v>
      </c>
      <c r="G22" s="25">
        <f>('[1]قائمة المركز المالي'!G24+'[1]قائمة المركز المالي'!G25)/'[1]قائمة المركز المالي'!G21</f>
        <v>0.94474287113614452</v>
      </c>
      <c r="H22" s="25">
        <f>('[1]قائمة المركز المالي'!H24+'[1]قائمة المركز المالي'!H25)/'[1]قائمة المركز المالي'!H21</f>
        <v>0.94323800512758948</v>
      </c>
      <c r="I22" s="25">
        <f>('[1]قائمة المركز المالي'!I24+'[1]قائمة المركز المالي'!I25)/'[1]قائمة المركز المالي'!I21</f>
        <v>0.92242519183699356</v>
      </c>
      <c r="J22" s="25">
        <f>('[1]قائمة المركز المالي'!J24+'[1]قائمة المركز المالي'!J25)/'[1]قائمة المركز المالي'!J21</f>
        <v>0.89371816708666985</v>
      </c>
      <c r="K22" s="25">
        <f>('[1]قائمة المركز المالي'!K24+'[1]قائمة المركز المالي'!K25)/'[1]قائمة المركز المالي'!K21</f>
        <v>0.89191362403733276</v>
      </c>
      <c r="L22" s="25">
        <f>('[1]قائمة المركز المالي'!L24+'[1]قائمة المركز المالي'!L25)/'[1]قائمة المركز المالي'!L21</f>
        <v>0.90704553022050849</v>
      </c>
      <c r="M22" s="25">
        <f>('[1]قائمة المركز المالي'!M24+'[1]قائمة المركز المالي'!M25)/'[1]قائمة المركز المالي'!M21</f>
        <v>0.8668596161200629</v>
      </c>
      <c r="N22" s="25">
        <f>('[1]قائمة المركز المالي'!N24+'[1]قائمة المركز المالي'!N25)/'[1]قائمة المركز المالي'!N21</f>
        <v>0.72509253244672722</v>
      </c>
      <c r="O22" s="25">
        <f>('[1]قائمة المركز المالي'!O24+'[1]قائمة المركز المالي'!O25)/'[1]قائمة المركز المالي'!O21</f>
        <v>0.83467227502162822</v>
      </c>
      <c r="P22" s="25">
        <f>('[1]قائمة المركز المالي'!P24+'[1]قائمة المركز المالي'!P25)/'[1]قائمة المركز المالي'!P21</f>
        <v>0.80855876620223144</v>
      </c>
      <c r="Q22" s="25">
        <f>('[1]قائمة المركز المالي'!Q24+'[1]قائمة المركز المالي'!Q25)/'[1]قائمة المركز المالي'!Q21</f>
        <v>0.71373465130113956</v>
      </c>
      <c r="R22" s="25">
        <f>('[1]قائمة المركز المالي'!R24+'[1]قائمة المركز المالي'!R25)/'[1]قائمة المركز المالي'!R21</f>
        <v>0.62822870293164079</v>
      </c>
      <c r="S22" s="25">
        <f>('[1]قائمة المركز المالي'!S24+'[1]قائمة المركز المالي'!S25)/'[1]قائمة المركز المالي'!S21</f>
        <v>0.3587696173390959</v>
      </c>
      <c r="T22" s="33" t="s">
        <v>56</v>
      </c>
      <c r="U22" s="27" t="s">
        <v>57</v>
      </c>
    </row>
    <row r="23" spans="1:21" s="13" customFormat="1">
      <c r="A23" s="24" t="s">
        <v>58</v>
      </c>
      <c r="B23" s="34">
        <f>'[1]قائمة المركز المالي'!B9/'[1]قائمة المركز المالي'!B21</f>
        <v>0.28640257529229313</v>
      </c>
      <c r="C23" s="34">
        <f>'[1]قائمة المركز المالي'!C9/'[1]قائمة المركز المالي'!C21</f>
        <v>0.46949442745656433</v>
      </c>
      <c r="D23" s="34">
        <f>'[1]قائمة المركز المالي'!D9/'[1]قائمة المركز المالي'!D21</f>
        <v>0.52464004117705532</v>
      </c>
      <c r="E23" s="34">
        <f>'[1]قائمة المركز المالي'!E9/'[1]قائمة المركز المالي'!E21</f>
        <v>0.28616681763030699</v>
      </c>
      <c r="F23" s="34">
        <f>'[1]قائمة المركز المالي'!F9/'[1]قائمة المركز المالي'!F21</f>
        <v>0.17447464696118956</v>
      </c>
      <c r="G23" s="34">
        <f>'[1]قائمة المركز المالي'!G9/'[1]قائمة المركز المالي'!G21</f>
        <v>0.14520489444721785</v>
      </c>
      <c r="H23" s="34">
        <f>'[1]قائمة المركز المالي'!H9/'[1]قائمة المركز المالي'!H21</f>
        <v>0.13987153204334082</v>
      </c>
      <c r="I23" s="34">
        <f>'[1]قائمة المركز المالي'!I9/'[1]قائمة المركز المالي'!I21</f>
        <v>0.12054195147392875</v>
      </c>
      <c r="J23" s="34">
        <f>'[1]قائمة المركز المالي'!J9/'[1]قائمة المركز المالي'!J21</f>
        <v>0.16197115493084474</v>
      </c>
      <c r="K23" s="34">
        <f>'[1]قائمة المركز المالي'!K9/'[1]قائمة المركز المالي'!K21</f>
        <v>0.22390473899325847</v>
      </c>
      <c r="L23" s="34">
        <f>'[1]قائمة المركز المالي'!L9/'[1]قائمة المركز المالي'!L21</f>
        <v>0.27152929956872218</v>
      </c>
      <c r="M23" s="34">
        <f>'[1]قائمة المركز المالي'!M9/'[1]قائمة المركز المالي'!M21</f>
        <v>0.37568383104218067</v>
      </c>
      <c r="N23" s="34">
        <f>'[1]قائمة المركز المالي'!N9/'[1]قائمة المركز المالي'!N21</f>
        <v>0.50325896581141838</v>
      </c>
      <c r="O23" s="34">
        <f>'[1]قائمة المركز المالي'!O9/'[1]قائمة المركز المالي'!O21</f>
        <v>0.56850380476784279</v>
      </c>
      <c r="P23" s="34">
        <f>'[1]قائمة المركز المالي'!P9/'[1]قائمة المركز المالي'!P21</f>
        <v>0.47338598445569768</v>
      </c>
      <c r="Q23" s="34">
        <f>'[1]قائمة المركز المالي'!Q9/'[1]قائمة المركز المالي'!Q21</f>
        <v>0.37475485332110681</v>
      </c>
      <c r="R23" s="34">
        <f>'[1]قائمة المركز المالي'!R9/'[1]قائمة المركز المالي'!R21</f>
        <v>0.53274381312579655</v>
      </c>
      <c r="S23" s="34">
        <f>'[1]قائمة المركز المالي'!S9/'[1]قائمة المركز المالي'!S21</f>
        <v>0.12117560771430032</v>
      </c>
      <c r="T23" s="33" t="s">
        <v>59</v>
      </c>
      <c r="U23" s="27" t="s">
        <v>60</v>
      </c>
    </row>
    <row r="24" spans="1:21" s="13" customFormat="1">
      <c r="A24" s="24" t="s">
        <v>61</v>
      </c>
      <c r="B24" s="34">
        <f>'[1]قائمة المركز المالي'!B9/('[1]قائمة المركز المالي'!B24+'[1]قائمة المركز المالي'!B25)</f>
        <v>0.42491506750718666</v>
      </c>
      <c r="C24" s="34">
        <f>'[1]قائمة المركز المالي'!C9/('[1]قائمة المركز المالي'!C24+'[1]قائمة المركز المالي'!C25)</f>
        <v>0.61017880876575992</v>
      </c>
      <c r="D24" s="34">
        <f>'[1]قائمة المركز المالي'!D9/('[1]قائمة المركز المالي'!D24+'[1]قائمة المركز المالي'!D25)</f>
        <v>0.75509431244681413</v>
      </c>
      <c r="E24" s="34">
        <f>'[1]قائمة المركز المالي'!E9/('[1]قائمة المركز المالي'!E24+'[1]قائمة المركز المالي'!E25)</f>
        <v>0.3513235933160071</v>
      </c>
      <c r="F24" s="34">
        <f>'[1]قائمة المركز المالي'!F9/('[1]قائمة المركز المالي'!F24+'[1]قائمة المركز المالي'!F25)</f>
        <v>0.21687541496758528</v>
      </c>
      <c r="G24" s="34">
        <f>'[1]قائمة المركز المالي'!G9/('[1]قائمة المركز المالي'!G24+'[1]قائمة المركز المالي'!G25)</f>
        <v>0.15369779321287172</v>
      </c>
      <c r="H24" s="34">
        <f>'[1]قائمة المركز المالي'!H9/('[1]قائمة المركز المالي'!H24+'[1]قائمة المركز المالي'!H25)</f>
        <v>0.14828869413973703</v>
      </c>
      <c r="I24" s="34">
        <f>'[1]قائمة المركز المالي'!I9/('[1]قائمة المركز المالي'!I24+'[1]قائمة المركز المالي'!I25)</f>
        <v>0.13067937925011736</v>
      </c>
      <c r="J24" s="34">
        <f>'[1]قائمة المركز المالي'!J9/('[1]قائمة المركز المالي'!J24+'[1]قائمة المركز المالي'!J25)</f>
        <v>0.18123292207300215</v>
      </c>
      <c r="K24" s="34">
        <f>'[1]قائمة المركز المالي'!K9/('[1]قائمة المركز المالي'!K24+'[1]قائمة المركز المالي'!K25)</f>
        <v>0.2510385904632022</v>
      </c>
      <c r="L24" s="34">
        <f>'[1]قائمة المركز المالي'!L9/('[1]قائمة المركز المالي'!L24+'[1]قائمة المركز المالي'!L25)</f>
        <v>0.29935575505532969</v>
      </c>
      <c r="M24" s="34">
        <f>'[1]قائمة المركز المالي'!M9/('[1]قائمة المركز المالي'!M24+'[1]قائمة المركز المالي'!M25)</f>
        <v>0.43338485731252158</v>
      </c>
      <c r="N24" s="34">
        <f>'[1]قائمة المركز المالي'!N9/('[1]قائمة المركز المالي'!N24+'[1]قائمة المركز المالي'!N25)</f>
        <v>0.69406171390738047</v>
      </c>
      <c r="O24" s="34">
        <f>'[1]قائمة المركز المالي'!O9/('[1]قائمة المركز المالي'!O24+'[1]قائمة المركز المالي'!O25)</f>
        <v>0.68111020550324575</v>
      </c>
      <c r="P24" s="34">
        <f>'[1]قائمة المركز المالي'!P9/('[1]قائمة المركز المالي'!P24+'[1]قائمة المركز المالي'!P25)</f>
        <v>0.58546886663436104</v>
      </c>
      <c r="Q24" s="34">
        <f>'[1]قائمة المركز المالي'!Q9/('[1]قائمة المركز المالي'!Q24+'[1]قائمة المركز المالي'!Q25)</f>
        <v>0.52506187367802315</v>
      </c>
      <c r="R24" s="34">
        <f>'[1]قائمة المركز المالي'!R9/('[1]قائمة المركز المالي'!R24+'[1]قائمة المركز المالي'!R25)</f>
        <v>0.84800934856961763</v>
      </c>
      <c r="S24" s="34">
        <f>'[1]قائمة المركز المالي'!S9/('[1]قائمة المركز المالي'!S24+'[1]قائمة المركز المالي'!S25)</f>
        <v>0.33775325963505315</v>
      </c>
      <c r="T24" s="33" t="s">
        <v>62</v>
      </c>
      <c r="U24" s="27" t="s">
        <v>63</v>
      </c>
    </row>
    <row r="25" spans="1:21" s="13" customFormat="1">
      <c r="A25" s="24" t="s">
        <v>64</v>
      </c>
      <c r="B25" s="25">
        <f>'[1]قائمة المركز المالي'!B42/'[1]قائمة المركز المالي'!B9</f>
        <v>0.830144152766773</v>
      </c>
      <c r="C25" s="25">
        <f>'[1]قائمة المركز المالي'!C42/'[1]قائمة المركز المالي'!C9</f>
        <v>0.294216234022743</v>
      </c>
      <c r="D25" s="25">
        <f>'[1]قائمة المركز المالي'!D42/'[1]قائمة المركز المالي'!D9</f>
        <v>0.27112433609173797</v>
      </c>
      <c r="E25" s="25">
        <f>'[1]قائمة المركز المالي'!E42/'[1]قائمة المركز المالي'!E9</f>
        <v>0.54249848193528161</v>
      </c>
      <c r="F25" s="25">
        <f>'[1]قائمة المركز المالي'!F42/'[1]قائمة المركز المالي'!F9</f>
        <v>0.66206300776870108</v>
      </c>
      <c r="G25" s="25">
        <f>'[1]قائمة المركز المالي'!G42/'[1]قائمة المركز المالي'!G9</f>
        <v>7.7229826856124437E-2</v>
      </c>
      <c r="H25" s="25">
        <f>'[1]قائمة المركز المالي'!H42/'[1]قائمة المركز المالي'!H9</f>
        <v>8.5437520127039507E-2</v>
      </c>
      <c r="I25" s="25">
        <f>'[1]قائمة المركز المالي'!I42/'[1]قائمة المركز المالي'!I9</f>
        <v>0.28531368191814738</v>
      </c>
      <c r="J25" s="25">
        <f>'[1]قائمة المركز المالي'!J42/'[1]قائمة المركز المالي'!J9</f>
        <v>0.42565636832390302</v>
      </c>
      <c r="K25" s="25">
        <f>'[1]قائمة المركز المالي'!K42/'[1]قائمة المركز المالي'!K9</f>
        <v>0.29432054704824939</v>
      </c>
      <c r="L25" s="25">
        <f>'[1]قائمة المركز المالي'!L42/'[1]قائمة المركز المالي'!L9</f>
        <v>0.12328268666818958</v>
      </c>
      <c r="M25" s="25">
        <f>'[1]قائمة المركز المالي'!M42/'[1]قائمة المركز المالي'!M9</f>
        <v>0.18659690443858323</v>
      </c>
      <c r="N25" s="25">
        <f>'[1]قائمة المركز المالي'!N42/'[1]قائمة المركز المالي'!N9</f>
        <v>0.19370073487417847</v>
      </c>
      <c r="O25" s="25">
        <f>'[1]قائمة المركز المالي'!O42/'[1]قائمة المركز المالي'!O9</f>
        <v>0.21456514750021594</v>
      </c>
      <c r="P25" s="25">
        <f>'[1]قائمة المركز المالي'!P42/'[1]قائمة المركز المالي'!P9</f>
        <v>0.33105467794493593</v>
      </c>
      <c r="Q25" s="25">
        <f>'[1]قائمة المركز المالي'!Q42/'[1]قائمة المركز المالي'!Q9</f>
        <v>0.58795363913153753</v>
      </c>
      <c r="R25" s="25">
        <f>'[1]قائمة المركز المالي'!R42/'[1]قائمة المركز المالي'!R9</f>
        <v>0.64107528134416236</v>
      </c>
      <c r="S25" s="25">
        <f>'[1]قائمة المركز المالي'!S42/'[1]قائمة المركز المالي'!S9</f>
        <v>4.9373484741055611</v>
      </c>
      <c r="T25" s="33" t="s">
        <v>65</v>
      </c>
      <c r="U25" s="27" t="s">
        <v>66</v>
      </c>
    </row>
    <row r="26" spans="1:21" s="13" customFormat="1">
      <c r="A26" s="35" t="s">
        <v>67</v>
      </c>
      <c r="B26" s="36">
        <f>'[1]قائمة المركز المالي'!B21/'[1]قائمة المركز المالي'!B32</f>
        <v>1.3119148767439404</v>
      </c>
      <c r="C26" s="36">
        <f>'[1]قائمة المركز المالي'!C21/'[1]قائمة المركز المالي'!C32</f>
        <v>1.1602716700877505</v>
      </c>
      <c r="D26" s="36">
        <f>'[1]قائمة المركز المالي'!D21/'[1]قائمة المركز المالي'!D32</f>
        <v>1.1658309174488888</v>
      </c>
      <c r="E26" s="36">
        <f>'[1]قائمة المركز المالي'!E21/'[1]قائمة المركز المالي'!E32</f>
        <v>1.1837752673057871</v>
      </c>
      <c r="F26" s="36">
        <f>'[1]قائمة المركز المالي'!F21/'[1]قائمة المركز المالي'!F32</f>
        <v>1.2112240840474939</v>
      </c>
      <c r="G26" s="36">
        <f>'[1]قائمة المركز المالي'!G21/'[1]قائمة المركز المالي'!G32</f>
        <v>1.0113413322663967</v>
      </c>
      <c r="H26" s="36">
        <f>'[1]قائمة المركز المالي'!H21/'[1]قائمة المركز المالي'!H32</f>
        <v>1.0120948132001519</v>
      </c>
      <c r="I26" s="36">
        <f>'[1]قائمة المركز المالي'!I21/'[1]قائمة المركز المالي'!I32</f>
        <v>1.0356172251511779</v>
      </c>
      <c r="J26" s="36">
        <f>'[1]قائمة المركز المالي'!J21/'[1]قائمة المركز المالي'!J32</f>
        <v>1.074049313412657</v>
      </c>
      <c r="K26" s="36">
        <f>'[1]قائمة المركز المالي'!K21/'[1]قائمة المركز المالي'!K32</f>
        <v>1.0705489227138898</v>
      </c>
      <c r="L26" s="36">
        <f>'[1]قائمة المركز المالي'!L21/'[1]قائمة المركز المالي'!L32</f>
        <v>1.0346342378781703</v>
      </c>
      <c r="M26" s="36">
        <f>'[1]قائمة المركز المالي'!M21/'[1]قائمة المركز المالي'!M32</f>
        <v>1.0753861151415001</v>
      </c>
      <c r="N26" s="36">
        <f>'[1]قائمة المركز المالي'!N21/'[1]قائمة المركز المالي'!N32</f>
        <v>1.1080106897688449</v>
      </c>
      <c r="O26" s="36">
        <f>'[1]قائمة المركز المالي'!O21/'[1]قائمة المركز المالي'!O32</f>
        <v>1.1389276507634938</v>
      </c>
      <c r="P26" s="36">
        <f>'[1]قائمة المركز المالي'!P21/'[1]قائمة المركز المالي'!P32</f>
        <v>1.1858410267785084</v>
      </c>
      <c r="Q26" s="36">
        <f>'[1]قائمة المركز المالي'!Q21/'[1]قائمة المركز المالي'!Q32</f>
        <v>1.2826078677496702</v>
      </c>
      <c r="R26" s="36">
        <f>'[1]قائمة المركز المالي'!R21/'[1]قائمة المركز المالي'!R32</f>
        <v>1.5186695128109824</v>
      </c>
      <c r="S26" s="36">
        <f>'[1]قائمة المركز المالي'!S21/'[1]قائمة المركز المالي'!S32</f>
        <v>2.4893344580092531</v>
      </c>
      <c r="T26" s="26" t="s">
        <v>68</v>
      </c>
      <c r="U26" s="37" t="s">
        <v>69</v>
      </c>
    </row>
    <row r="27" spans="1:21" s="13" customFormat="1">
      <c r="J27" s="38"/>
    </row>
    <row r="28" spans="1:21" s="13" customFormat="1">
      <c r="A28" s="13" t="s">
        <v>70</v>
      </c>
      <c r="B28" s="39">
        <v>100000000</v>
      </c>
      <c r="C28" s="39">
        <v>100000000</v>
      </c>
      <c r="D28" s="39">
        <v>100000000</v>
      </c>
      <c r="E28" s="40">
        <v>100000000</v>
      </c>
      <c r="F28" s="40">
        <f>'[1]قائمة المركز المالي'!F35/'نسب مالية'!F31</f>
        <v>100000000</v>
      </c>
      <c r="G28" s="40">
        <f>'[1]قائمة المركز المالي'!G35/'نسب مالية'!G31</f>
        <v>38501405</v>
      </c>
      <c r="H28" s="40">
        <f>'[1]قائمة المركز المالي'!H35/'نسب مالية'!H31</f>
        <v>38501405</v>
      </c>
      <c r="I28" s="40">
        <f>'[1]قائمة المركز المالي'!I35/'نسب مالية'!I31</f>
        <v>38388365</v>
      </c>
      <c r="J28" s="40">
        <f>'[1]قائمة المركز المالي'!J35/'نسب مالية'!J31</f>
        <v>38002104</v>
      </c>
      <c r="K28" s="40">
        <f>'[1]قائمة المركز المالي'!K35/'نسب مالية'!K31</f>
        <v>38002104</v>
      </c>
      <c r="L28" s="39">
        <f>'[1]قائمة المركز المالي'!L35/'نسب مالية'!L31</f>
        <v>30000000</v>
      </c>
      <c r="M28" s="39">
        <f>'[1]قائمة المركز المالي'!M35/'نسب مالية'!M31</f>
        <v>30000000</v>
      </c>
      <c r="N28" s="41">
        <f>'[3]قائمة المركز المالي'!C31/N31</f>
        <v>30000000</v>
      </c>
      <c r="O28" s="41">
        <f>'[3]قائمة المركز المالي'!D31/O31</f>
        <v>30000000</v>
      </c>
      <c r="P28" s="41">
        <f>'[3]قائمة المركز المالي'!E31/P31</f>
        <v>30000000</v>
      </c>
      <c r="Q28" s="41">
        <f>'[3]قائمة المركز المالي'!F31/Q31</f>
        <v>30000000</v>
      </c>
      <c r="R28" s="41">
        <f>'[3]قائمة المركز المالي'!G31/R31</f>
        <v>30000000</v>
      </c>
      <c r="S28" s="41">
        <f>'[3]قائمة المركز المالي'!H31/S31</f>
        <v>30000000</v>
      </c>
    </row>
    <row r="29" spans="1:21" s="13" customFormat="1">
      <c r="A29" s="13" t="s">
        <v>71</v>
      </c>
      <c r="B29" s="39">
        <v>1903080</v>
      </c>
      <c r="C29" s="39">
        <v>1127083</v>
      </c>
      <c r="D29" s="39">
        <v>17224661</v>
      </c>
      <c r="E29" s="40">
        <v>2985194</v>
      </c>
      <c r="F29" s="42">
        <v>5730</v>
      </c>
      <c r="G29" s="42">
        <v>162317</v>
      </c>
      <c r="H29" s="42">
        <v>162317</v>
      </c>
      <c r="I29" s="42">
        <v>2180899</v>
      </c>
      <c r="J29" s="42">
        <v>81129</v>
      </c>
      <c r="K29" s="42">
        <v>75819</v>
      </c>
      <c r="L29" s="43">
        <v>1108325</v>
      </c>
      <c r="M29" s="43">
        <v>235936</v>
      </c>
      <c r="N29" s="43">
        <v>316584</v>
      </c>
      <c r="O29" s="41">
        <v>532753</v>
      </c>
      <c r="P29" s="44">
        <f>[4]Period_Market_Summary_AR!$C$26</f>
        <v>6492</v>
      </c>
      <c r="Q29" s="45" t="s">
        <v>72</v>
      </c>
      <c r="R29" s="45" t="s">
        <v>72</v>
      </c>
      <c r="S29" s="46" t="s">
        <v>72</v>
      </c>
    </row>
    <row r="30" spans="1:21" s="13" customFormat="1">
      <c r="A30" s="13" t="s">
        <v>73</v>
      </c>
      <c r="B30" s="47">
        <v>4400.97</v>
      </c>
      <c r="C30" s="47">
        <v>3124</v>
      </c>
      <c r="D30" s="47">
        <v>1120.4000000000001</v>
      </c>
      <c r="E30" s="13">
        <v>436</v>
      </c>
      <c r="F30" s="48">
        <v>310</v>
      </c>
      <c r="G30" s="48">
        <v>245</v>
      </c>
      <c r="H30" s="48">
        <v>245</v>
      </c>
      <c r="I30" s="48">
        <v>307.99</v>
      </c>
      <c r="J30" s="48">
        <v>99.75</v>
      </c>
      <c r="K30" s="49">
        <v>102.55</v>
      </c>
      <c r="L30" s="50">
        <v>117.16</v>
      </c>
      <c r="M30" s="50">
        <v>122</v>
      </c>
      <c r="N30" s="13">
        <v>78.75</v>
      </c>
      <c r="O30" s="48">
        <v>88.21</v>
      </c>
      <c r="P30" s="51">
        <f>[4]Period_Market_Summary_AR!$H$26/5</f>
        <v>142.30000000000001</v>
      </c>
      <c r="Q30" s="46" t="s">
        <v>72</v>
      </c>
      <c r="R30" s="46" t="s">
        <v>72</v>
      </c>
      <c r="S30" s="46" t="s">
        <v>72</v>
      </c>
    </row>
    <row r="31" spans="1:21" s="13" customFormat="1">
      <c r="A31" s="13" t="s">
        <v>74</v>
      </c>
      <c r="B31" s="39">
        <v>100</v>
      </c>
      <c r="C31" s="39">
        <v>100</v>
      </c>
      <c r="D31" s="39">
        <v>100</v>
      </c>
      <c r="E31" s="13">
        <v>100</v>
      </c>
      <c r="F31" s="48">
        <v>100</v>
      </c>
      <c r="G31" s="48">
        <v>100</v>
      </c>
      <c r="H31" s="48">
        <v>100</v>
      </c>
      <c r="I31" s="48">
        <v>100</v>
      </c>
      <c r="J31" s="48">
        <v>100</v>
      </c>
      <c r="K31" s="48">
        <v>100</v>
      </c>
      <c r="L31" s="13">
        <v>100</v>
      </c>
      <c r="M31" s="13">
        <v>100</v>
      </c>
      <c r="N31" s="13">
        <v>100</v>
      </c>
      <c r="O31" s="13">
        <v>100</v>
      </c>
      <c r="P31" s="13">
        <v>100</v>
      </c>
      <c r="Q31" s="13">
        <v>100</v>
      </c>
      <c r="R31" s="13">
        <v>100</v>
      </c>
      <c r="S31" s="13">
        <v>100</v>
      </c>
    </row>
    <row r="32" spans="1:21" s="53" customFormat="1" ht="17.25">
      <c r="A32" s="52" t="s">
        <v>75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1" s="13" customFormat="1">
      <c r="A33" s="54" t="s">
        <v>76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6" spans="1:21">
      <c r="A36" s="13"/>
      <c r="B36" s="13"/>
      <c r="C36" s="13"/>
      <c r="D36" s="13"/>
      <c r="E36" s="13"/>
      <c r="F36" s="13"/>
      <c r="G36" s="13"/>
      <c r="H36" s="13"/>
      <c r="I36" s="13"/>
      <c r="J36" s="38"/>
      <c r="K36" s="13"/>
      <c r="L36" s="13"/>
      <c r="M36" s="13"/>
      <c r="N36" s="13"/>
      <c r="O36" s="13"/>
      <c r="P36" s="13"/>
      <c r="Q36" s="13"/>
      <c r="R36" s="13"/>
      <c r="S36" s="13"/>
    </row>
    <row r="37" spans="1:21">
      <c r="A37" s="13"/>
      <c r="B37" s="13"/>
      <c r="C37" s="13"/>
      <c r="D37" s="13"/>
      <c r="E37" s="13"/>
      <c r="F37" s="13"/>
      <c r="G37" s="13"/>
      <c r="H37" s="13"/>
      <c r="I37" s="13"/>
      <c r="J37" s="38"/>
      <c r="K37" s="13"/>
      <c r="L37" s="13"/>
      <c r="M37" s="13"/>
      <c r="N37" s="13"/>
      <c r="O37" s="13"/>
      <c r="P37" s="13"/>
      <c r="Q37" s="13"/>
      <c r="R37" s="13"/>
      <c r="S37" s="13"/>
    </row>
    <row r="38" spans="1:21">
      <c r="A38" s="13"/>
      <c r="B38" s="13"/>
      <c r="C38" s="13"/>
      <c r="D38" s="13"/>
      <c r="E38" s="13"/>
      <c r="F38" s="13"/>
      <c r="G38" s="13"/>
      <c r="H38" s="13"/>
      <c r="I38" s="13"/>
      <c r="J38" s="38"/>
      <c r="K38" s="13"/>
      <c r="L38" s="13"/>
      <c r="M38" s="13"/>
      <c r="N38" s="13"/>
      <c r="O38" s="13"/>
      <c r="P38" s="13"/>
      <c r="Q38" s="13"/>
      <c r="R38" s="13"/>
      <c r="S38" s="13"/>
    </row>
    <row r="39" spans="1:21">
      <c r="A39" s="13"/>
      <c r="B39" s="13"/>
      <c r="C39" s="13"/>
      <c r="D39" s="13"/>
      <c r="E39" s="13"/>
      <c r="F39" s="13"/>
      <c r="G39" s="13"/>
      <c r="H39" s="13"/>
      <c r="I39" s="13"/>
      <c r="J39" s="38"/>
      <c r="K39" s="13"/>
      <c r="L39" s="13"/>
      <c r="M39" s="13"/>
      <c r="N39" s="13"/>
      <c r="O39" s="13"/>
      <c r="P39" s="13"/>
      <c r="Q39" s="13"/>
      <c r="R39" s="13"/>
      <c r="S39" s="13"/>
    </row>
    <row r="40" spans="1:21">
      <c r="A40" s="13"/>
      <c r="B40" s="13"/>
      <c r="C40" s="13"/>
      <c r="D40" s="13"/>
      <c r="E40" s="13"/>
      <c r="F40" s="13"/>
      <c r="G40" s="13"/>
      <c r="H40" s="13"/>
      <c r="I40" s="13"/>
      <c r="J40" s="38"/>
      <c r="K40" s="13"/>
      <c r="L40" s="13"/>
      <c r="M40" s="13"/>
      <c r="N40" s="13"/>
      <c r="O40" s="13"/>
      <c r="P40" s="13"/>
      <c r="Q40" s="13"/>
      <c r="R40" s="13"/>
      <c r="S40" s="13"/>
    </row>
    <row r="41" spans="1:21">
      <c r="A41" s="13"/>
      <c r="B41" s="13"/>
      <c r="C41" s="13"/>
      <c r="D41" s="13"/>
      <c r="E41" s="13"/>
      <c r="F41" s="13"/>
      <c r="G41" s="13"/>
      <c r="H41" s="13"/>
      <c r="I41" s="13"/>
      <c r="J41" s="38"/>
      <c r="K41" s="13"/>
      <c r="L41" s="13"/>
      <c r="M41" s="13"/>
      <c r="N41" s="13"/>
      <c r="O41" s="13"/>
      <c r="P41" s="13"/>
      <c r="Q41" s="13"/>
      <c r="R41" s="13"/>
      <c r="S41" s="13"/>
    </row>
    <row r="42" spans="1:21">
      <c r="A42" s="13"/>
      <c r="B42" s="13"/>
      <c r="C42" s="13"/>
      <c r="D42" s="13"/>
      <c r="E42" s="13"/>
      <c r="F42" s="13"/>
      <c r="G42" s="13"/>
      <c r="H42" s="13"/>
      <c r="I42" s="13"/>
      <c r="J42" s="38"/>
      <c r="K42" s="13"/>
      <c r="L42" s="13"/>
      <c r="M42" s="13"/>
      <c r="N42" s="13"/>
      <c r="O42" s="13"/>
      <c r="P42" s="13"/>
      <c r="Q42" s="13"/>
      <c r="R42" s="13"/>
      <c r="S42" s="13"/>
    </row>
    <row r="43" spans="1:21">
      <c r="A43" s="13"/>
      <c r="B43" s="13"/>
      <c r="C43" s="13"/>
      <c r="D43" s="13"/>
      <c r="E43" s="13"/>
      <c r="F43" s="13"/>
      <c r="G43" s="13"/>
      <c r="H43" s="13"/>
      <c r="I43" s="13"/>
      <c r="J43" s="38"/>
      <c r="K43" s="13"/>
      <c r="L43" s="13"/>
      <c r="M43" s="13"/>
      <c r="N43" s="13"/>
      <c r="O43" s="13"/>
      <c r="P43" s="13"/>
      <c r="Q43" s="13"/>
      <c r="R43" s="13"/>
      <c r="S43" s="13"/>
    </row>
  </sheetData>
  <mergeCells count="3">
    <mergeCell ref="D3:G3"/>
    <mergeCell ref="A32:S32"/>
    <mergeCell ref="A33:U33"/>
  </mergeCells>
  <pageMargins left="0.15748031496062992" right="0.28999999999999998" top="0.17" bottom="0.37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2024-10-10T09:23:04Z</dcterms:created>
  <dcterms:modified xsi:type="dcterms:W3CDTF">2024-10-10T09:23:42Z</dcterms:modified>
</cp:coreProperties>
</file>