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O34" i="1" l="1"/>
  <c r="N34" i="1"/>
  <c r="O33" i="1"/>
  <c r="N33" i="1"/>
  <c r="Q32" i="1"/>
  <c r="P32" i="1"/>
  <c r="O32" i="1"/>
  <c r="N32" i="1"/>
  <c r="M32" i="1"/>
  <c r="L32" i="1"/>
  <c r="K32" i="1"/>
  <c r="J32" i="1"/>
  <c r="G32" i="1"/>
  <c r="F32" i="1"/>
  <c r="E32" i="1"/>
  <c r="D32" i="1"/>
  <c r="C32" i="1"/>
  <c r="B32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9" i="1"/>
  <c r="P9" i="1"/>
  <c r="O9" i="1"/>
  <c r="O13" i="1" s="1"/>
  <c r="N9" i="1"/>
  <c r="N13" i="1" s="1"/>
  <c r="M9" i="1"/>
  <c r="M13" i="1" s="1"/>
  <c r="L9" i="1"/>
  <c r="L13" i="1" s="1"/>
  <c r="K9" i="1"/>
  <c r="K13" i="1" s="1"/>
  <c r="J9" i="1"/>
  <c r="J13" i="1" s="1"/>
  <c r="I9" i="1"/>
  <c r="I13" i="1" s="1"/>
  <c r="H9" i="1"/>
  <c r="H13" i="1" s="1"/>
  <c r="G9" i="1"/>
  <c r="G13" i="1" s="1"/>
  <c r="F9" i="1"/>
  <c r="F13" i="1" s="1"/>
  <c r="E9" i="1"/>
  <c r="E13" i="1" s="1"/>
  <c r="D9" i="1"/>
  <c r="D13" i="1" s="1"/>
  <c r="C9" i="1"/>
  <c r="C13" i="1" s="1"/>
  <c r="B9" i="1"/>
  <c r="B13" i="1" s="1"/>
  <c r="Q7" i="1"/>
  <c r="P7" i="1"/>
  <c r="O7" i="1"/>
  <c r="O10" i="1" s="1"/>
  <c r="N7" i="1"/>
  <c r="N10" i="1" s="1"/>
  <c r="M7" i="1"/>
  <c r="M10" i="1" s="1"/>
  <c r="L7" i="1"/>
  <c r="L10" i="1" s="1"/>
  <c r="K7" i="1"/>
  <c r="K10" i="1" s="1"/>
  <c r="J7" i="1"/>
  <c r="J10" i="1" s="1"/>
  <c r="I7" i="1"/>
  <c r="I10" i="1" s="1"/>
  <c r="H7" i="1"/>
  <c r="H10" i="1" s="1"/>
  <c r="G7" i="1"/>
  <c r="G10" i="1" s="1"/>
  <c r="F7" i="1"/>
  <c r="F10" i="1" s="1"/>
  <c r="E7" i="1"/>
  <c r="E10" i="1" s="1"/>
  <c r="D7" i="1"/>
  <c r="D10" i="1" s="1"/>
  <c r="C7" i="1"/>
  <c r="C10" i="1" s="1"/>
  <c r="B7" i="1"/>
  <c r="B10" i="1" s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<sst xmlns="http://schemas.openxmlformats.org/spreadsheetml/2006/main" count="135" uniqueCount="81">
  <si>
    <t>بنك سورية الدولي الإسلامي</t>
  </si>
  <si>
    <t>النسب المالية</t>
  </si>
  <si>
    <t>Financial Ratios</t>
  </si>
  <si>
    <t>بعد تطبيق المعيار رقم 9</t>
  </si>
  <si>
    <t>النسب</t>
  </si>
  <si>
    <t>من3 نيسان وحتى نهاية 2007</t>
  </si>
  <si>
    <t>شرح النسبة</t>
  </si>
  <si>
    <t>% معدل دوران السهم</t>
  </si>
  <si>
    <t>*</t>
  </si>
  <si>
    <t>عدد الأسهم المتداولة / عدد الأسهم</t>
  </si>
  <si>
    <t>Turnover Ratio %</t>
  </si>
  <si>
    <t>عائد السهم الواحد ( ليرة سورية )</t>
  </si>
  <si>
    <t>صافي الأرباح / عدد الأسهم</t>
  </si>
  <si>
    <t>Earnings Per Share (SP)</t>
  </si>
  <si>
    <t>الأرباح الموزعة للسهم الواحد ( ليرة سورية )</t>
  </si>
  <si>
    <t>الأرباح الموزعة / عدد الأسهم</t>
  </si>
  <si>
    <t>Dividend per share (SP)</t>
  </si>
  <si>
    <t>القيمة الدفترية للسهم الواحد ( ليرة سورية )</t>
  </si>
  <si>
    <t>صافي حقوق المساهمين / عدد الأسهم</t>
  </si>
  <si>
    <t>Book Value Per Share (SP)</t>
  </si>
  <si>
    <t>القيمة السوقية الى العائد (مره)</t>
  </si>
  <si>
    <t>القيمة السوقية / العائد</t>
  </si>
  <si>
    <t>Price Earnings Ratio (Times)</t>
  </si>
  <si>
    <t>% الأرباح الموزعة الى القيمة السوقية</t>
  </si>
  <si>
    <t>الربح الموزع للسهم / القيمة السوقية للسهم</t>
  </si>
  <si>
    <t>Dividend Yield %</t>
  </si>
  <si>
    <t>% الأرباح الموزعة للسهم الى عائد السهم</t>
  </si>
  <si>
    <t>الربح الموزع للسهم / عائد السهم</t>
  </si>
  <si>
    <t>Dividend Per Share to Earnings Per Share %</t>
  </si>
  <si>
    <t>القيمة السوقية الى القيمة الدفترية (مره)</t>
  </si>
  <si>
    <t>القيمة السوقية / القيمة الدفترية</t>
  </si>
  <si>
    <t>Price Book Value (Times)</t>
  </si>
  <si>
    <t>العائد على مجموع الموجودات %</t>
  </si>
  <si>
    <t>صافي الربح / مجموع الموجودات</t>
  </si>
  <si>
    <t>Return On Assets %</t>
  </si>
  <si>
    <t>العائد على حقوق المساهمين %</t>
  </si>
  <si>
    <t>صافي الربح / صافي حقوق المساهمين</t>
  </si>
  <si>
    <t>Return On Equity %</t>
  </si>
  <si>
    <t>إجمالي دخل الاستثمارات المشتركة بين المصرف وحسابات الاستثمار المطلقة/ إجمالي الدخل %</t>
  </si>
  <si>
    <t>صافي الفوائد والعمولات / اجمالي الدخل</t>
  </si>
  <si>
    <t>Total income from the investment of the bank and the unrestricted investment accounts    / Total Income%</t>
  </si>
  <si>
    <t>% صافي الربح / اجمالي الدخل</t>
  </si>
  <si>
    <t xml:space="preserve"> صافي الربح / اجمالي الدخل</t>
  </si>
  <si>
    <t>Net Income / Total Income %</t>
  </si>
  <si>
    <t>% اجمالي الدخل / الموجودات</t>
  </si>
  <si>
    <t xml:space="preserve"> اجمالي الدخل / الموجودات</t>
  </si>
  <si>
    <t>Total Income / Tota Assets %</t>
  </si>
  <si>
    <t>% نسبة الملكية</t>
  </si>
  <si>
    <t>حقوق المساهمين / مجموع الموجودات</t>
  </si>
  <si>
    <t>Equity Ratio %</t>
  </si>
  <si>
    <t>% حقوق المساهمين / اجمالي الودائع</t>
  </si>
  <si>
    <t xml:space="preserve"> حقوق المساهمين/ اجمالي الودائع</t>
  </si>
  <si>
    <t>Shareholders Equity / Total Deposits %</t>
  </si>
  <si>
    <t>% معدل المديونية</t>
  </si>
  <si>
    <t>المطلوبات متداولة / مجموع الموجودات</t>
  </si>
  <si>
    <t>Debt Ratio %</t>
  </si>
  <si>
    <t>% اجمالي الودائع / مجموع الموجودات</t>
  </si>
  <si>
    <t xml:space="preserve"> اجمالي الودائع / مجموع الموجودات</t>
  </si>
  <si>
    <t>Total Deposits / Total  Assets %</t>
  </si>
  <si>
    <t>% صافي التسهيلات / مجموع الموجودات</t>
  </si>
  <si>
    <t>ذمم وارصدة الانشطة التمويلية / مجموع الموجودات</t>
  </si>
  <si>
    <t>Net Credit Facilities to Total Assets %</t>
  </si>
  <si>
    <t>صافي التسهيلات / اجمالي الودائع %</t>
  </si>
  <si>
    <t xml:space="preserve">ذمم وارصدة الانشطة التمويلية / اجمالي الودائع </t>
  </si>
  <si>
    <t>Net Credit Facilities to Total Deposits %</t>
  </si>
  <si>
    <t>% حقوق المساهمين/ صافي التسهيلات</t>
  </si>
  <si>
    <t xml:space="preserve"> حقوق المساهمين/ ذمم وارصدة الانشطة التمويلية</t>
  </si>
  <si>
    <t>Shareholders Equity to Credit Facilities,Net %</t>
  </si>
  <si>
    <t>نسبة السيولة (مره)</t>
  </si>
  <si>
    <t>الموجودات المتداولة / المطاليب المتداولة</t>
  </si>
  <si>
    <t xml:space="preserve">Quick Ratio (Times) </t>
  </si>
  <si>
    <t>تم تعديل القيمة السوقية وإعادة احتساب وسطي عدد الاسهم لفترات المقارنة نظراً لتعديل القيمة الاسمية للسهم من 500 إلى 100 ليرة سورية للسهم الواحد خلال عام 2011</t>
  </si>
  <si>
    <t xml:space="preserve">تم تعديل القيمة الاسمية والدفترية والسوقية وعدد الأسهم للسنوات السابقة نظراً لعملية التجزئة التي تمت في عام 2012 </t>
  </si>
  <si>
    <t xml:space="preserve">The nominal value, book value, par value in addition to the total number of shares for the previous years have been adjusted due to the split process executed in 2012  </t>
  </si>
  <si>
    <t>عدد الأسهم المكتتب بها</t>
  </si>
  <si>
    <t>عدد الأسهم المتداولة</t>
  </si>
  <si>
    <t>القيمة السوقية للسهم</t>
  </si>
  <si>
    <t>القيمة الاسمية للسهم</t>
  </si>
  <si>
    <t>Par Value / Share</t>
  </si>
  <si>
    <t>Market Value/ Share</t>
  </si>
  <si>
    <t>Book Value/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</si>
</sst>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_-;_-* #,##0.00\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abic Transparent"/>
      <charset val="178"/>
    </font>
    <font>
      <b/>
      <sz val="13"/>
      <color rgb="FFFF0000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theme="1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</cellStyleXfs>
  <cellXfs count="44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Alignment="1"/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4" borderId="2" xfId="0" applyNumberFormat="1" applyFont="1" applyFill="1" applyBorder="1" applyAlignment="1">
      <alignment horizontal="right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wrapText="1"/>
    </xf>
    <xf numFmtId="1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10" fontId="2" fillId="0" borderId="3" xfId="2" applyNumberFormat="1" applyFont="1" applyFill="1" applyBorder="1" applyAlignment="1">
      <alignment horizontal="left" wrapText="1"/>
    </xf>
    <xf numFmtId="39" fontId="2" fillId="0" borderId="3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left" wrapText="1"/>
    </xf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center" wrapText="1"/>
    </xf>
    <xf numFmtId="10" fontId="2" fillId="0" borderId="3" xfId="2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right" vertical="center" wrapText="1"/>
    </xf>
    <xf numFmtId="10" fontId="2" fillId="5" borderId="3" xfId="2" applyNumberFormat="1" applyFont="1" applyFill="1" applyBorder="1" applyAlignment="1">
      <alignment horizontal="center" wrapText="1"/>
    </xf>
    <xf numFmtId="10" fontId="2" fillId="0" borderId="3" xfId="2" applyNumberFormat="1" applyFont="1" applyFill="1" applyBorder="1" applyAlignment="1">
      <alignment horizontal="left" vertical="center" wrapText="1"/>
    </xf>
    <xf numFmtId="10" fontId="2" fillId="0" borderId="3" xfId="2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right" wrapText="1"/>
    </xf>
    <xf numFmtId="10" fontId="2" fillId="5" borderId="3" xfId="2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right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right"/>
    </xf>
    <xf numFmtId="10" fontId="2" fillId="0" borderId="4" xfId="2" applyNumberFormat="1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5" xfId="0" applyFont="1" applyFill="1" applyBorder="1" applyAlignment="1">
      <alignment horizontal="left"/>
    </xf>
  </cellXfs>
  <cellStyles count="44">
    <cellStyle name="Comma" xfId="1" builtinId="3"/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 2" xfId="15"/>
    <cellStyle name="Comma 2 20" xfId="16"/>
    <cellStyle name="Comma 2 21" xfId="17"/>
    <cellStyle name="Comma 2 22" xfId="18"/>
    <cellStyle name="Comma 2 23" xfId="19"/>
    <cellStyle name="Comma 2 24" xfId="20"/>
    <cellStyle name="Comma 2 25" xfId="21"/>
    <cellStyle name="Comma 2 26" xfId="22"/>
    <cellStyle name="Comma 2 27" xfId="23"/>
    <cellStyle name="Comma 2 28" xfId="24"/>
    <cellStyle name="Comma 2 29" xfId="25"/>
    <cellStyle name="Comma 2 3" xfId="26"/>
    <cellStyle name="Comma 2 30" xfId="27"/>
    <cellStyle name="Comma 2 31" xfId="28"/>
    <cellStyle name="Comma 2 32" xfId="29"/>
    <cellStyle name="Comma 2 33" xfId="30"/>
    <cellStyle name="Comma 2 34" xfId="31"/>
    <cellStyle name="Comma 2 4" xfId="32"/>
    <cellStyle name="Comma 2 5" xfId="33"/>
    <cellStyle name="Comma 2 6" xfId="34"/>
    <cellStyle name="Comma 2 7" xfId="35"/>
    <cellStyle name="Comma 2 8" xfId="36"/>
    <cellStyle name="Comma 2 9" xfId="37"/>
    <cellStyle name="Normal" xfId="0" builtinId="0"/>
    <cellStyle name="Normal 2" xfId="38"/>
    <cellStyle name="Normal 3" xfId="39"/>
    <cellStyle name="Normal 4" xfId="40"/>
    <cellStyle name="Normal 5" xfId="41"/>
    <cellStyle name="Normal 6" xfId="42"/>
    <cellStyle name="Normal 7 2" xfId="4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blic\&#1583;&#1585;&#1575;&#1587;&#1575;&#1578;\&#1583;&#1604;&#1610;&#1604;%20&#1575;&#1604;&#1588;&#1585;&#1603;&#1575;&#1578;\&#1583;&#1604;&#1610;&#1604;%20&#1575;&#1604;&#1588;&#1585;&#1603;&#1575;&#1578;%202023\Web\SIIB\SIIB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583;&#1604;&#1610;&#1604;%20&#1575;&#1604;&#1588;&#1585;&#1603;&#1575;&#1578;%202012%20&#1606;&#1607;&#1575;&#1574;&#1610;\&#1605;&#1585;&#1587;&#1604;%20&#1604;&#1604;%20IT\SIIB-2012\BALANC-SII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83;&#1604;&#1610;&#1604;%20&#1575;&#1604;&#1588;&#1585;&#1603;&#1575;&#1578;%202011\lena\&#1583;&#1604;&#1610;&#1604;%20&#1575;&#1604;&#1588;&#1585;&#1603;&#1575;&#1578;%202010\&#1605;&#1604;&#1601;&#1575;&#1578;%20&#1605;&#1587;&#1575;&#1593;&#1583;&#1577;\&#1605;&#1593;&#1604;&#1608;&#1605;&#1575;&#1578;%20&#1578;&#1583;&#1575;&#1608;&#1604;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83;&#1604;&#1610;&#1604;%20&#1575;&#1604;&#1588;&#1585;&#1603;&#1575;&#1578;%202011\lena\&#1583;&#1604;&#1610;&#1604;%20&#1575;&#1604;&#1588;&#1585;&#1603;&#1575;&#1578;%202010\&#1605;&#1604;&#1601;&#1575;&#1578;%20&#1605;&#1587;&#1575;&#1593;&#1583;&#1577;\&#1605;&#1593;&#1604;&#1608;&#1605;&#1575;&#1578;%20&#1578;&#1583;&#1575;&#1608;&#1604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قيم التداول"/>
      <sheetName val="تقرير الملكية "/>
      <sheetName val="معلومات عامة"/>
      <sheetName val="نسب مالية"/>
      <sheetName val="تدفقات نقدية"/>
      <sheetName val="قائمة الدخل"/>
      <sheetName val="قائمة المركز المال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>
            <v>146985034238</v>
          </cell>
          <cell r="C13">
            <v>98623942859</v>
          </cell>
          <cell r="D13">
            <v>91042930478</v>
          </cell>
          <cell r="E13">
            <v>32490778439</v>
          </cell>
          <cell r="F13">
            <v>19033966321</v>
          </cell>
          <cell r="G13">
            <v>5653414458</v>
          </cell>
          <cell r="H13">
            <v>4032937696</v>
          </cell>
          <cell r="I13">
            <v>3181788760</v>
          </cell>
          <cell r="J13">
            <v>1445608640</v>
          </cell>
          <cell r="K13">
            <v>1395089013.3100002</v>
          </cell>
          <cell r="L13">
            <v>2237343890</v>
          </cell>
          <cell r="M13">
            <v>2649567667</v>
          </cell>
          <cell r="N13">
            <v>2258739507</v>
          </cell>
          <cell r="O13">
            <v>1656693571</v>
          </cell>
          <cell r="P13">
            <v>799438979</v>
          </cell>
          <cell r="Q13">
            <v>85245448</v>
          </cell>
        </row>
        <row r="33">
          <cell r="B33">
            <v>641821421905</v>
          </cell>
          <cell r="C33">
            <v>161656633572</v>
          </cell>
          <cell r="D33">
            <v>147909858682</v>
          </cell>
          <cell r="E33">
            <v>72621961902</v>
          </cell>
          <cell r="F33">
            <v>16529929598</v>
          </cell>
          <cell r="G33">
            <v>5210177602</v>
          </cell>
          <cell r="H33">
            <v>13219880254</v>
          </cell>
          <cell r="I33">
            <v>8271431722</v>
          </cell>
          <cell r="J33">
            <v>3642616235</v>
          </cell>
          <cell r="K33">
            <v>4694234251.500001</v>
          </cell>
          <cell r="L33">
            <v>2918540126</v>
          </cell>
          <cell r="M33">
            <v>2554560863</v>
          </cell>
          <cell r="N33">
            <v>1710816790</v>
          </cell>
          <cell r="O33">
            <v>1087636513</v>
          </cell>
          <cell r="P33">
            <v>508669310</v>
          </cell>
          <cell r="Q33">
            <v>-75001808</v>
          </cell>
        </row>
        <row r="46">
          <cell r="B46">
            <v>497280896638</v>
          </cell>
          <cell r="C46">
            <v>32289446686</v>
          </cell>
          <cell r="D46">
            <v>92372424961</v>
          </cell>
          <cell r="E46">
            <v>50016544812</v>
          </cell>
          <cell r="F46">
            <v>5969451245</v>
          </cell>
          <cell r="G46">
            <v>-1738862604</v>
          </cell>
          <cell r="H46">
            <v>11558069582</v>
          </cell>
          <cell r="I46">
            <v>5845816078</v>
          </cell>
          <cell r="J46">
            <v>-210850364.25</v>
          </cell>
          <cell r="K46">
            <v>193919091.73000127</v>
          </cell>
          <cell r="L46">
            <v>539473150</v>
          </cell>
          <cell r="M46">
            <v>873395821</v>
          </cell>
          <cell r="N46">
            <v>745699771</v>
          </cell>
          <cell r="O46">
            <v>267164718</v>
          </cell>
          <cell r="P46">
            <v>134736482</v>
          </cell>
          <cell r="Q46">
            <v>-215746439</v>
          </cell>
        </row>
        <row r="52">
          <cell r="B52">
            <v>3315.2059775866664</v>
          </cell>
          <cell r="C52">
            <v>215.26297790666666</v>
          </cell>
          <cell r="D52">
            <v>615.81616640666664</v>
          </cell>
          <cell r="E52">
            <v>333.05199120666668</v>
          </cell>
          <cell r="F52">
            <v>39.796341633333334</v>
          </cell>
          <cell r="G52">
            <v>-18.88</v>
          </cell>
          <cell r="H52">
            <v>135.99</v>
          </cell>
          <cell r="I52">
            <v>68.78</v>
          </cell>
          <cell r="J52">
            <v>-2.4807659699077549</v>
          </cell>
          <cell r="K52">
            <v>2.2799999999999998</v>
          </cell>
          <cell r="L52">
            <v>6.33</v>
          </cell>
          <cell r="M52">
            <v>11.75</v>
          </cell>
          <cell r="N52">
            <v>12.34</v>
          </cell>
          <cell r="O52">
            <v>24.46</v>
          </cell>
          <cell r="P52">
            <v>13.47</v>
          </cell>
          <cell r="Q52">
            <v>-21.57</v>
          </cell>
        </row>
      </sheetData>
      <sheetData sheetId="8">
        <row r="10">
          <cell r="B10">
            <v>1582346308183</v>
          </cell>
          <cell r="C10">
            <v>1078494212116</v>
          </cell>
          <cell r="D10">
            <v>970712071303</v>
          </cell>
          <cell r="E10">
            <v>614007124404</v>
          </cell>
          <cell r="F10">
            <v>345992760792</v>
          </cell>
          <cell r="G10">
            <v>49249312704</v>
          </cell>
          <cell r="H10">
            <v>32330358600</v>
          </cell>
          <cell r="I10">
            <v>44717146929</v>
          </cell>
          <cell r="J10">
            <v>23280501414</v>
          </cell>
          <cell r="K10">
            <v>19245344033</v>
          </cell>
          <cell r="L10">
            <v>22500281425</v>
          </cell>
          <cell r="M10">
            <v>24970225624</v>
          </cell>
          <cell r="N10">
            <v>32176850787</v>
          </cell>
          <cell r="O10">
            <v>16720908974</v>
          </cell>
          <cell r="P10">
            <v>12202855752</v>
          </cell>
          <cell r="Q10">
            <v>1454446104</v>
          </cell>
        </row>
        <row r="24">
          <cell r="B24">
            <v>7892518176729</v>
          </cell>
          <cell r="C24">
            <v>2811816956437</v>
          </cell>
          <cell r="D24">
            <v>2545287640679</v>
          </cell>
          <cell r="E24">
            <v>1329158916347</v>
          </cell>
          <cell r="F24">
            <v>684316015186</v>
          </cell>
          <cell r="G24">
            <v>289075626334</v>
          </cell>
          <cell r="H24">
            <v>201288860006</v>
          </cell>
          <cell r="I24">
            <v>131186846839</v>
          </cell>
          <cell r="J24">
            <v>91331861385.929993</v>
          </cell>
          <cell r="K24">
            <v>92089000348</v>
          </cell>
          <cell r="L24">
            <v>87559022160</v>
          </cell>
          <cell r="M24">
            <v>63321816693</v>
          </cell>
          <cell r="N24">
            <v>77484737487</v>
          </cell>
          <cell r="O24">
            <v>63605896873</v>
          </cell>
          <cell r="P24">
            <v>35890645832</v>
          </cell>
          <cell r="Q24">
            <v>11712663799</v>
          </cell>
        </row>
        <row r="27">
          <cell r="B27">
            <v>265776958200</v>
          </cell>
          <cell r="C27">
            <v>405114146080</v>
          </cell>
          <cell r="D27">
            <v>395883379326</v>
          </cell>
          <cell r="E27">
            <v>212727695717</v>
          </cell>
          <cell r="F27">
            <v>74032892630</v>
          </cell>
          <cell r="G27">
            <v>55686371743</v>
          </cell>
          <cell r="H27">
            <v>33068867077</v>
          </cell>
          <cell r="I27">
            <v>12067582460</v>
          </cell>
          <cell r="J27">
            <v>15567311418</v>
          </cell>
          <cell r="K27">
            <v>16571339136</v>
          </cell>
          <cell r="L27">
            <v>31101637407</v>
          </cell>
          <cell r="M27">
            <v>2361469001</v>
          </cell>
          <cell r="N27">
            <v>1229162622</v>
          </cell>
          <cell r="O27">
            <v>3490952645</v>
          </cell>
          <cell r="P27">
            <v>481616937</v>
          </cell>
          <cell r="Q27">
            <v>0</v>
          </cell>
        </row>
        <row r="28">
          <cell r="B28">
            <v>2214946543464</v>
          </cell>
          <cell r="C28">
            <v>817115211750</v>
          </cell>
          <cell r="D28">
            <v>831793131442</v>
          </cell>
          <cell r="E28">
            <v>350751476158</v>
          </cell>
          <cell r="F28">
            <v>140875367216</v>
          </cell>
          <cell r="G28">
            <v>68942071835</v>
          </cell>
          <cell r="H28">
            <v>44660013323</v>
          </cell>
          <cell r="I28">
            <v>30002613448</v>
          </cell>
          <cell r="J28">
            <v>15840615176</v>
          </cell>
          <cell r="K28">
            <v>20934109645</v>
          </cell>
          <cell r="L28">
            <v>13481415027</v>
          </cell>
          <cell r="M28">
            <v>8722407604</v>
          </cell>
          <cell r="N28">
            <v>12678012306</v>
          </cell>
          <cell r="O28">
            <v>6036588610</v>
          </cell>
          <cell r="P28">
            <v>5056663463</v>
          </cell>
          <cell r="Q28">
            <v>1008198094</v>
          </cell>
        </row>
        <row r="36">
          <cell r="B36">
            <v>6372028447279</v>
          </cell>
          <cell r="C36">
            <v>2167870957169</v>
          </cell>
          <cell r="D36">
            <v>2021331245670</v>
          </cell>
          <cell r="E36">
            <v>1031893013883</v>
          </cell>
          <cell r="F36">
            <v>490326297295</v>
          </cell>
          <cell r="G36">
            <v>170262867939</v>
          </cell>
          <cell r="H36">
            <v>120632189761</v>
          </cell>
          <cell r="I36">
            <v>77947914592</v>
          </cell>
          <cell r="J36">
            <v>49088870433.400002</v>
          </cell>
          <cell r="K36">
            <v>51948314354</v>
          </cell>
          <cell r="L36">
            <v>51907712307</v>
          </cell>
          <cell r="M36">
            <v>22339358424</v>
          </cell>
          <cell r="N36">
            <v>17294326667</v>
          </cell>
          <cell r="O36">
            <v>15604481176</v>
          </cell>
          <cell r="P36">
            <v>8693020212</v>
          </cell>
          <cell r="Q36">
            <v>3050490263</v>
          </cell>
        </row>
        <row r="47">
          <cell r="B47">
            <v>15000000000</v>
          </cell>
          <cell r="C47">
            <v>15000000000</v>
          </cell>
          <cell r="D47">
            <v>15000000000</v>
          </cell>
          <cell r="E47">
            <v>15000000000</v>
          </cell>
          <cell r="F47">
            <v>15000000000</v>
          </cell>
          <cell r="G47">
            <v>9561831400</v>
          </cell>
          <cell r="J47">
            <v>8499405700</v>
          </cell>
          <cell r="K47">
            <v>8499405700</v>
          </cell>
        </row>
        <row r="56">
          <cell r="B56">
            <v>709700002182</v>
          </cell>
          <cell r="C56">
            <v>210306557506</v>
          </cell>
          <cell r="D56">
            <v>178036985408</v>
          </cell>
          <cell r="E56">
            <v>84891572421</v>
          </cell>
          <cell r="F56">
            <v>33343129726</v>
          </cell>
          <cell r="G56">
            <v>25172850248</v>
          </cell>
          <cell r="H56">
            <v>26762127244</v>
          </cell>
          <cell r="I56">
            <v>15207904903</v>
          </cell>
          <cell r="J56">
            <v>9367698600.75</v>
          </cell>
          <cell r="K56">
            <v>9584258645</v>
          </cell>
          <cell r="L56">
            <v>9386399323</v>
          </cell>
          <cell r="M56">
            <v>8829393955</v>
          </cell>
          <cell r="N56">
            <v>5936197803</v>
          </cell>
          <cell r="O56">
            <v>5180752344</v>
          </cell>
          <cell r="P56">
            <v>4918990043</v>
          </cell>
          <cell r="Q56">
            <v>4784253561</v>
          </cell>
        </row>
        <row r="58">
          <cell r="B58">
            <v>709700002182</v>
          </cell>
          <cell r="C58">
            <v>210306557506</v>
          </cell>
          <cell r="D58">
            <v>178036985408</v>
          </cell>
          <cell r="E58">
            <v>84891572421</v>
          </cell>
          <cell r="F58">
            <v>33343129726</v>
          </cell>
          <cell r="G58">
            <v>25172850248</v>
          </cell>
          <cell r="H58">
            <v>26762127244</v>
          </cell>
          <cell r="I58">
            <v>15207904903</v>
          </cell>
          <cell r="J58">
            <v>9367698600.75</v>
          </cell>
          <cell r="K58">
            <v>9584258645</v>
          </cell>
          <cell r="L58">
            <v>9417349604</v>
          </cell>
          <cell r="M58">
            <v>8858628961</v>
          </cell>
          <cell r="N58">
            <v>5966111259</v>
          </cell>
          <cell r="O58">
            <v>5180752344</v>
          </cell>
          <cell r="P58">
            <v>4918990043</v>
          </cell>
          <cell r="Q58">
            <v>4784253561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ركز المالي"/>
    </sheetNames>
    <sheetDataSet>
      <sheetData sheetId="0" refreshError="1">
        <row r="10">
          <cell r="C10">
            <v>22500281425</v>
          </cell>
        </row>
        <row r="42">
          <cell r="C42">
            <v>8499405700</v>
          </cell>
          <cell r="D42">
            <v>8112309200</v>
          </cell>
          <cell r="E42">
            <v>5461381500</v>
          </cell>
          <cell r="F42">
            <v>5000000000</v>
          </cell>
          <cell r="G42">
            <v>5000000000</v>
          </cell>
          <cell r="H42">
            <v>5000000000</v>
          </cell>
        </row>
        <row r="50">
          <cell r="C50">
            <v>9447376043</v>
          </cell>
          <cell r="D50">
            <v>8829393955</v>
          </cell>
          <cell r="E50">
            <v>5936197803</v>
          </cell>
          <cell r="F50">
            <v>5180752344</v>
          </cell>
          <cell r="G50">
            <v>4918990043</v>
          </cell>
          <cell r="H50">
            <v>4784253561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16">
          <cell r="C16">
            <v>1743992</v>
          </cell>
          <cell r="H16">
            <v>1581.63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14">
          <cell r="C14">
            <v>823048</v>
          </cell>
          <cell r="H14">
            <v>1091.73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6"/>
  <sheetViews>
    <sheetView rightToLeft="1" tabSelected="1" zoomScale="90" zoomScaleNormal="90" workbookViewId="0">
      <selection activeCell="A5" sqref="A5"/>
    </sheetView>
  </sheetViews>
  <sheetFormatPr defaultColWidth="32.7109375" defaultRowHeight="16.5"/>
  <cols>
    <col min="1" max="1" width="37.5703125" style="1" bestFit="1" customWidth="1"/>
    <col min="2" max="2" width="16" style="1" customWidth="1"/>
    <col min="3" max="3" width="15.5703125" style="1" customWidth="1"/>
    <col min="4" max="6" width="17.42578125" style="1" bestFit="1" customWidth="1"/>
    <col min="7" max="7" width="16" style="1" hidden="1" customWidth="1"/>
    <col min="8" max="8" width="16" style="2" hidden="1" customWidth="1"/>
    <col min="9" max="16" width="16" style="1" hidden="1" customWidth="1"/>
    <col min="17" max="17" width="27.140625" style="1" hidden="1" customWidth="1"/>
    <col min="18" max="18" width="48" style="1" hidden="1" customWidth="1"/>
    <col min="19" max="19" width="64.140625" style="1" bestFit="1" customWidth="1"/>
    <col min="20" max="16384" width="32.7109375" style="1"/>
  </cols>
  <sheetData>
    <row r="2" spans="1:19">
      <c r="A2" s="3" t="s">
        <v>0</v>
      </c>
      <c r="B2" s="3"/>
      <c r="C2" s="3"/>
    </row>
    <row r="3" spans="1:19" ht="18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5" t="s">
        <v>2</v>
      </c>
    </row>
    <row r="4" spans="1:19" ht="18">
      <c r="A4" s="6"/>
      <c r="B4" s="7"/>
      <c r="C4" s="8" t="s">
        <v>3</v>
      </c>
      <c r="D4" s="8"/>
      <c r="E4" s="8"/>
      <c r="F4" s="6"/>
      <c r="G4" s="6"/>
      <c r="H4" s="9"/>
      <c r="I4" s="6"/>
      <c r="J4" s="6"/>
      <c r="K4" s="6"/>
      <c r="L4" s="6"/>
      <c r="M4" s="6"/>
    </row>
    <row r="5" spans="1:19">
      <c r="A5" s="10" t="s">
        <v>4</v>
      </c>
      <c r="B5" s="11">
        <v>2023</v>
      </c>
      <c r="C5" s="11">
        <v>2022</v>
      </c>
      <c r="D5" s="11">
        <v>2021</v>
      </c>
      <c r="E5" s="11">
        <v>2020</v>
      </c>
      <c r="F5" s="11">
        <v>2019</v>
      </c>
      <c r="G5" s="11">
        <v>2017</v>
      </c>
      <c r="H5" s="11">
        <v>2016</v>
      </c>
      <c r="I5" s="11">
        <v>2015</v>
      </c>
      <c r="J5" s="11">
        <v>2014</v>
      </c>
      <c r="K5" s="11">
        <v>2013</v>
      </c>
      <c r="L5" s="11">
        <v>2012</v>
      </c>
      <c r="M5" s="11">
        <v>2011</v>
      </c>
      <c r="N5" s="11">
        <v>2010</v>
      </c>
      <c r="O5" s="11">
        <v>2009</v>
      </c>
      <c r="P5" s="11">
        <v>2008</v>
      </c>
      <c r="Q5" s="11" t="s">
        <v>5</v>
      </c>
      <c r="R5" s="12" t="s">
        <v>6</v>
      </c>
      <c r="S5" s="13" t="s">
        <v>2</v>
      </c>
    </row>
    <row r="6" spans="1:19">
      <c r="A6" s="14" t="s">
        <v>7</v>
      </c>
      <c r="B6" s="15">
        <f t="shared" ref="B6:O6" si="0">B33/B32</f>
        <v>3.389229333333333E-2</v>
      </c>
      <c r="C6" s="15">
        <f t="shared" si="0"/>
        <v>0</v>
      </c>
      <c r="D6" s="15">
        <f t="shared" si="0"/>
        <v>0.10635012666666667</v>
      </c>
      <c r="E6" s="15">
        <f t="shared" si="0"/>
        <v>0.10635012666666667</v>
      </c>
      <c r="F6" s="15">
        <f t="shared" si="0"/>
        <v>0.10635012666666667</v>
      </c>
      <c r="G6" s="15">
        <f t="shared" si="0"/>
        <v>6.0347372366343965E-2</v>
      </c>
      <c r="H6" s="15">
        <f t="shared" si="0"/>
        <v>5.4474738157280808E-2</v>
      </c>
      <c r="I6" s="15">
        <f t="shared" si="0"/>
        <v>1.8531754520201334E-2</v>
      </c>
      <c r="J6" s="15">
        <f t="shared" si="0"/>
        <v>4.3687042730528793E-2</v>
      </c>
      <c r="K6" s="15">
        <f t="shared" si="0"/>
        <v>6.624151380372395E-2</v>
      </c>
      <c r="L6" s="15">
        <f t="shared" si="0"/>
        <v>5.3332481822817329E-2</v>
      </c>
      <c r="M6" s="15">
        <f t="shared" si="0"/>
        <v>9.333176057934281E-2</v>
      </c>
      <c r="N6" s="15">
        <f t="shared" si="0"/>
        <v>3.1933165628513588E-2</v>
      </c>
      <c r="O6" s="15">
        <f t="shared" si="0"/>
        <v>1.646096E-2</v>
      </c>
      <c r="P6" s="15" t="s">
        <v>8</v>
      </c>
      <c r="Q6" s="15" t="s">
        <v>8</v>
      </c>
      <c r="R6" s="16" t="s">
        <v>9</v>
      </c>
      <c r="S6" s="17" t="s">
        <v>10</v>
      </c>
    </row>
    <row r="7" spans="1:19">
      <c r="A7" s="16" t="s">
        <v>11</v>
      </c>
      <c r="B7" s="18">
        <f>'[1]قائمة الدخل'!B52</f>
        <v>3315.2059775866664</v>
      </c>
      <c r="C7" s="18">
        <f>'[1]قائمة الدخل'!C52</f>
        <v>215.26297790666666</v>
      </c>
      <c r="D7" s="18">
        <f>'[1]قائمة الدخل'!D52</f>
        <v>615.81616640666664</v>
      </c>
      <c r="E7" s="18">
        <f>'[1]قائمة الدخل'!E52</f>
        <v>333.05199120666668</v>
      </c>
      <c r="F7" s="18">
        <f>'[1]قائمة الدخل'!F52</f>
        <v>39.796341633333334</v>
      </c>
      <c r="G7" s="18">
        <f>'[1]قائمة الدخل'!G52</f>
        <v>-18.88</v>
      </c>
      <c r="H7" s="18">
        <f>'[1]قائمة الدخل'!H52</f>
        <v>135.99</v>
      </c>
      <c r="I7" s="18">
        <f>'[1]قائمة الدخل'!I52</f>
        <v>68.78</v>
      </c>
      <c r="J7" s="18">
        <f>'[1]قائمة الدخل'!J52</f>
        <v>-2.4807659699077549</v>
      </c>
      <c r="K7" s="18">
        <f>'[1]قائمة الدخل'!K52</f>
        <v>2.2799999999999998</v>
      </c>
      <c r="L7" s="18">
        <f>'[1]قائمة الدخل'!L52</f>
        <v>6.33</v>
      </c>
      <c r="M7" s="18">
        <f>'[1]قائمة الدخل'!M52</f>
        <v>11.75</v>
      </c>
      <c r="N7" s="18">
        <f>'[1]قائمة الدخل'!N52</f>
        <v>12.34</v>
      </c>
      <c r="O7" s="18">
        <f>'[1]قائمة الدخل'!O52</f>
        <v>24.46</v>
      </c>
      <c r="P7" s="18">
        <f>'[1]قائمة الدخل'!P52</f>
        <v>13.47</v>
      </c>
      <c r="Q7" s="18">
        <f>'[1]قائمة الدخل'!Q52</f>
        <v>-21.57</v>
      </c>
      <c r="R7" s="16" t="s">
        <v>12</v>
      </c>
      <c r="S7" s="19" t="s">
        <v>13</v>
      </c>
    </row>
    <row r="8" spans="1:19" ht="19.5" customHeight="1">
      <c r="A8" s="14" t="s">
        <v>14</v>
      </c>
      <c r="B8" s="15" t="s">
        <v>8</v>
      </c>
      <c r="C8" s="15" t="s">
        <v>8</v>
      </c>
      <c r="D8" s="15" t="s">
        <v>8</v>
      </c>
      <c r="E8" s="15" t="s">
        <v>8</v>
      </c>
      <c r="F8" s="15" t="s">
        <v>8</v>
      </c>
      <c r="G8" s="15" t="s">
        <v>8</v>
      </c>
      <c r="H8" s="15" t="s">
        <v>8</v>
      </c>
      <c r="I8" s="15" t="s">
        <v>8</v>
      </c>
      <c r="J8" s="15" t="s">
        <v>8</v>
      </c>
      <c r="K8" s="15" t="s">
        <v>8</v>
      </c>
      <c r="L8" s="15" t="s">
        <v>8</v>
      </c>
      <c r="M8" s="15" t="s">
        <v>8</v>
      </c>
      <c r="N8" s="15" t="s">
        <v>8</v>
      </c>
      <c r="O8" s="15" t="s">
        <v>8</v>
      </c>
      <c r="P8" s="15" t="s">
        <v>8</v>
      </c>
      <c r="Q8" s="15" t="s">
        <v>8</v>
      </c>
      <c r="R8" s="16" t="s">
        <v>15</v>
      </c>
      <c r="S8" s="19" t="s">
        <v>16</v>
      </c>
    </row>
    <row r="9" spans="1:19">
      <c r="A9" s="14" t="s">
        <v>17</v>
      </c>
      <c r="B9" s="18">
        <f>'[1]قائمة المركز المالي'!B56/'نسب مالية'!B32</f>
        <v>4731.3333478799996</v>
      </c>
      <c r="C9" s="18">
        <f>'[1]قائمة المركز المالي'!C56/'نسب مالية'!C32</f>
        <v>1402.0437167066666</v>
      </c>
      <c r="D9" s="18">
        <f>'[1]قائمة المركز المالي'!D56/'نسب مالية'!D32</f>
        <v>1186.9132360533333</v>
      </c>
      <c r="E9" s="18">
        <f>'[1]قائمة المركز المالي'!E56/'نسب مالية'!E32</f>
        <v>565.94381613999997</v>
      </c>
      <c r="F9" s="18">
        <f>'[1]قائمة المركز المالي'!F56/'نسب مالية'!F32</f>
        <v>222.28753150666665</v>
      </c>
      <c r="G9" s="18">
        <f>'[1]قائمة المركز المالي'!G56/'نسب مالية'!G32</f>
        <v>263.26389992611666</v>
      </c>
      <c r="H9" s="18">
        <f>'[1]قائمة المركز المالي'!H56/'نسب مالية'!H32</f>
        <v>314.87057082120458</v>
      </c>
      <c r="I9" s="18">
        <f>'[1]قائمة المركز المالي'!I56/'نسب مالية'!I32</f>
        <v>178.92903856795542</v>
      </c>
      <c r="J9" s="18">
        <f>'[1]قائمة المركز المالي'!J56/'نسب مالية'!J32</f>
        <v>110.21592487048829</v>
      </c>
      <c r="K9" s="18">
        <f>'[1]قائمة المركز المالي'!K56/'نسب مالية'!K32</f>
        <v>112.76386824316434</v>
      </c>
      <c r="L9" s="18">
        <f>'[2]قائمة المركز المالي'!C50/'نسب مالية'!L32</f>
        <v>111.15337208812142</v>
      </c>
      <c r="M9" s="18">
        <f>'[2]قائمة المركز المالي'!D50/'نسب مالية'!M32</f>
        <v>108.83946527827119</v>
      </c>
      <c r="N9" s="18">
        <f>'[2]قائمة المركز المالي'!E50/'نسب مالية'!N32</f>
        <v>108.69406949505358</v>
      </c>
      <c r="O9" s="18">
        <f>'[2]قائمة المركز المالي'!F50/'نسب مالية'!O32</f>
        <v>103.61504687999999</v>
      </c>
      <c r="P9" s="18">
        <f>'[2]قائمة المركز المالي'!G50/'نسب مالية'!P32</f>
        <v>98.379800860000003</v>
      </c>
      <c r="Q9" s="18">
        <f>'[2]قائمة المركز المالي'!H50/'نسب مالية'!Q32</f>
        <v>95.685071219999998</v>
      </c>
      <c r="R9" s="16" t="s">
        <v>18</v>
      </c>
      <c r="S9" s="19" t="s">
        <v>19</v>
      </c>
    </row>
    <row r="10" spans="1:19">
      <c r="A10" s="16" t="s">
        <v>20</v>
      </c>
      <c r="B10" s="20">
        <f t="shared" ref="B10:O10" si="1">B34/B7</f>
        <v>0.85740373877740206</v>
      </c>
      <c r="C10" s="20">
        <f t="shared" si="1"/>
        <v>3.8987660960626718</v>
      </c>
      <c r="D10" s="20">
        <f t="shared" si="1"/>
        <v>0.84672996333075012</v>
      </c>
      <c r="E10" s="20">
        <f t="shared" si="1"/>
        <v>2.7187947344777039</v>
      </c>
      <c r="F10" s="20">
        <f t="shared" si="1"/>
        <v>22.7533477409279</v>
      </c>
      <c r="G10" s="20">
        <f t="shared" si="1"/>
        <v>-74.91101694915254</v>
      </c>
      <c r="H10" s="20">
        <f t="shared" si="1"/>
        <v>1.4762850209574232</v>
      </c>
      <c r="I10" s="20">
        <f t="shared" si="1"/>
        <v>1.4258505379470776</v>
      </c>
      <c r="J10" s="20">
        <f t="shared" si="1"/>
        <v>-44.220213164274867</v>
      </c>
      <c r="K10" s="20">
        <f t="shared" si="1"/>
        <v>56.600877192982466</v>
      </c>
      <c r="L10" s="20">
        <f t="shared" si="1"/>
        <v>11.105845181674566</v>
      </c>
      <c r="M10" s="20">
        <f t="shared" si="1"/>
        <v>8.4808510638297872</v>
      </c>
      <c r="N10" s="20">
        <f t="shared" si="1"/>
        <v>25.634197730956242</v>
      </c>
      <c r="O10" s="20">
        <f t="shared" si="1"/>
        <v>8.926655764513491</v>
      </c>
      <c r="P10" s="15" t="s">
        <v>8</v>
      </c>
      <c r="Q10" s="15" t="s">
        <v>8</v>
      </c>
      <c r="R10" s="16" t="s">
        <v>21</v>
      </c>
      <c r="S10" s="19" t="s">
        <v>22</v>
      </c>
    </row>
    <row r="11" spans="1:19">
      <c r="A11" s="14" t="s">
        <v>23</v>
      </c>
      <c r="B11" s="15" t="s">
        <v>8</v>
      </c>
      <c r="C11" s="15" t="s">
        <v>8</v>
      </c>
      <c r="D11" s="15" t="s">
        <v>8</v>
      </c>
      <c r="E11" s="15" t="s">
        <v>8</v>
      </c>
      <c r="F11" s="15" t="s">
        <v>8</v>
      </c>
      <c r="G11" s="15" t="s">
        <v>8</v>
      </c>
      <c r="H11" s="15" t="s">
        <v>8</v>
      </c>
      <c r="I11" s="15" t="s">
        <v>8</v>
      </c>
      <c r="J11" s="15" t="s">
        <v>8</v>
      </c>
      <c r="K11" s="15" t="s">
        <v>8</v>
      </c>
      <c r="L11" s="15" t="s">
        <v>8</v>
      </c>
      <c r="M11" s="15" t="s">
        <v>8</v>
      </c>
      <c r="N11" s="15" t="s">
        <v>8</v>
      </c>
      <c r="O11" s="15" t="s">
        <v>8</v>
      </c>
      <c r="P11" s="15" t="s">
        <v>8</v>
      </c>
      <c r="Q11" s="15" t="s">
        <v>8</v>
      </c>
      <c r="R11" s="16" t="s">
        <v>24</v>
      </c>
      <c r="S11" s="17" t="s">
        <v>25</v>
      </c>
    </row>
    <row r="12" spans="1:19">
      <c r="A12" s="14" t="s">
        <v>26</v>
      </c>
      <c r="B12" s="15" t="s">
        <v>8</v>
      </c>
      <c r="C12" s="15" t="s">
        <v>8</v>
      </c>
      <c r="D12" s="15" t="s">
        <v>8</v>
      </c>
      <c r="E12" s="15" t="s">
        <v>8</v>
      </c>
      <c r="F12" s="15" t="s">
        <v>8</v>
      </c>
      <c r="G12" s="15" t="s">
        <v>8</v>
      </c>
      <c r="H12" s="15" t="s">
        <v>8</v>
      </c>
      <c r="I12" s="15" t="s">
        <v>8</v>
      </c>
      <c r="J12" s="15" t="s">
        <v>8</v>
      </c>
      <c r="K12" s="15" t="s">
        <v>8</v>
      </c>
      <c r="L12" s="15" t="s">
        <v>8</v>
      </c>
      <c r="M12" s="15" t="s">
        <v>8</v>
      </c>
      <c r="N12" s="15" t="s">
        <v>8</v>
      </c>
      <c r="O12" s="15" t="s">
        <v>8</v>
      </c>
      <c r="P12" s="15" t="s">
        <v>8</v>
      </c>
      <c r="Q12" s="15" t="s">
        <v>8</v>
      </c>
      <c r="R12" s="16" t="s">
        <v>27</v>
      </c>
      <c r="S12" s="21" t="s">
        <v>28</v>
      </c>
    </row>
    <row r="13" spans="1:19">
      <c r="A13" s="14" t="s">
        <v>29</v>
      </c>
      <c r="B13" s="22">
        <f t="shared" ref="B13:O13" si="2">B34/B9</f>
        <v>0.60077567801762366</v>
      </c>
      <c r="C13" s="22">
        <f t="shared" si="2"/>
        <v>0.59859759720715522</v>
      </c>
      <c r="D13" s="22">
        <f t="shared" si="2"/>
        <v>0.43931602088610439</v>
      </c>
      <c r="E13" s="22">
        <f t="shared" si="2"/>
        <v>1.5999821434147494</v>
      </c>
      <c r="F13" s="22">
        <f t="shared" si="2"/>
        <v>4.0735528163118904</v>
      </c>
      <c r="G13" s="22">
        <f t="shared" si="2"/>
        <v>5.3722519509774029</v>
      </c>
      <c r="H13" s="22">
        <f t="shared" si="2"/>
        <v>0.63759531250063728</v>
      </c>
      <c r="I13" s="22">
        <f t="shared" si="2"/>
        <v>0.54809437744088707</v>
      </c>
      <c r="J13" s="22">
        <f t="shared" si="2"/>
        <v>0.99531896256285524</v>
      </c>
      <c r="K13" s="22">
        <f t="shared" si="2"/>
        <v>1.1444268630596834</v>
      </c>
      <c r="L13" s="22">
        <f t="shared" si="2"/>
        <v>0.63245944481348504</v>
      </c>
      <c r="M13" s="22">
        <f t="shared" si="2"/>
        <v>0.91556862894560931</v>
      </c>
      <c r="N13" s="22">
        <f t="shared" si="2"/>
        <v>2.9102415749959136</v>
      </c>
      <c r="O13" s="22">
        <f t="shared" si="2"/>
        <v>2.107280810796464</v>
      </c>
      <c r="P13" s="15" t="s">
        <v>8</v>
      </c>
      <c r="Q13" s="15" t="s">
        <v>8</v>
      </c>
      <c r="R13" s="16" t="s">
        <v>30</v>
      </c>
      <c r="S13" s="19" t="s">
        <v>31</v>
      </c>
    </row>
    <row r="14" spans="1:19">
      <c r="A14" s="16" t="s">
        <v>32</v>
      </c>
      <c r="B14" s="23">
        <f>'[1]قائمة الدخل'!B46/'[1]قائمة المركز المالي'!B24</f>
        <v>6.3006620384382137E-2</v>
      </c>
      <c r="C14" s="23">
        <f>'[1]قائمة الدخل'!C46/'[1]قائمة المركز المالي'!C24</f>
        <v>1.1483481032462241E-2</v>
      </c>
      <c r="D14" s="23">
        <f>'[1]قائمة الدخل'!D46/'[1]قائمة المركز المالي'!D24</f>
        <v>3.6291546575992505E-2</v>
      </c>
      <c r="E14" s="23">
        <f>'[1]قائمة الدخل'!E46/'[1]قائمة المركز المالي'!E24</f>
        <v>3.7630221786769634E-2</v>
      </c>
      <c r="F14" s="23">
        <f>'[1]قائمة الدخل'!F46/'[1]قائمة المركز المالي'!F24</f>
        <v>8.7232376745961116E-3</v>
      </c>
      <c r="G14" s="23">
        <f>'[1]قائمة الدخل'!G46/'[1]قائمة المركز المالي'!G24</f>
        <v>-6.0152515314138106E-3</v>
      </c>
      <c r="H14" s="23">
        <f>'[1]قائمة الدخل'!H46/'[1]قائمة المركز المالي'!H24</f>
        <v>5.7420314177622535E-2</v>
      </c>
      <c r="I14" s="23">
        <f>'[1]قائمة الدخل'!I46/'[1]قائمة المركز المالي'!I24</f>
        <v>4.4560992346849529E-2</v>
      </c>
      <c r="J14" s="23">
        <f>'[1]قائمة الدخل'!J46/'[1]قائمة المركز المالي'!J24</f>
        <v>-2.3086178366499631E-3</v>
      </c>
      <c r="K14" s="23">
        <f>'[1]قائمة الدخل'!K46/'[1]قائمة المركز المالي'!K24</f>
        <v>2.1057790941066811E-3</v>
      </c>
      <c r="L14" s="23">
        <f>'[1]قائمة الدخل'!L46/'[1]قائمة المركز المالي'!L24</f>
        <v>6.1612514243729192E-3</v>
      </c>
      <c r="M14" s="23">
        <f>'[1]قائمة الدخل'!M46/'[1]قائمة المركز المالي'!M24</f>
        <v>1.3792968468268075E-2</v>
      </c>
      <c r="N14" s="23">
        <f>'[1]قائمة الدخل'!N46/'[1]قائمة المركز المالي'!N24</f>
        <v>9.6238278038318168E-3</v>
      </c>
      <c r="O14" s="23">
        <f>'[1]قائمة الدخل'!O46/'[1]قائمة المركز المالي'!O24</f>
        <v>4.200313667983329E-3</v>
      </c>
      <c r="P14" s="23">
        <f>'[1]قائمة الدخل'!P46/'[1]قائمة المركز المالي'!P24</f>
        <v>3.7540835188836119E-3</v>
      </c>
      <c r="Q14" s="23">
        <f>'[1]قائمة الدخل'!Q46/'[1]قائمة المركز المالي'!Q24</f>
        <v>-1.8419929292123959E-2</v>
      </c>
      <c r="R14" s="16" t="s">
        <v>33</v>
      </c>
      <c r="S14" s="17" t="s">
        <v>34</v>
      </c>
    </row>
    <row r="15" spans="1:19">
      <c r="A15" s="16" t="s">
        <v>35</v>
      </c>
      <c r="B15" s="23">
        <f>'[1]قائمة الدخل'!B46/'[1]قائمة المركز المالي'!B56</f>
        <v>0.70069169382709695</v>
      </c>
      <c r="C15" s="23">
        <f>'[1]قائمة الدخل'!C46/'[1]قائمة المركز المالي'!C56</f>
        <v>0.15353513969757596</v>
      </c>
      <c r="D15" s="23">
        <f>'[1]قائمة الدخل'!D46/'[1]قائمة المركز المالي'!D56</f>
        <v>0.5188384017473332</v>
      </c>
      <c r="E15" s="23">
        <f>'[1]قائمة الدخل'!E46/'[1]قائمة المركز المالي'!E56</f>
        <v>0.58918150984357531</v>
      </c>
      <c r="F15" s="23">
        <f>'[1]قائمة الدخل'!F46/'[1]قائمة المركز المالي'!F56</f>
        <v>0.17903092163376602</v>
      </c>
      <c r="G15" s="23">
        <f>'[1]قائمة الدخل'!G46/'[1]قائمة المركز المالي'!G56</f>
        <v>-6.9076905748412576E-2</v>
      </c>
      <c r="H15" s="23">
        <f>'[1]قائمة الدخل'!H46/'[1]قائمة المركز المالي'!H56</f>
        <v>0.43188157191769161</v>
      </c>
      <c r="I15" s="23">
        <f>'[1]قائمة الدخل'!I46/'[1]قائمة المركز المالي'!I56</f>
        <v>0.3843932556973591</v>
      </c>
      <c r="J15" s="23">
        <f>'[1]قائمة الدخل'!J46/'[1]قائمة المركز المالي'!J56</f>
        <v>-2.2508235291976497E-2</v>
      </c>
      <c r="K15" s="23">
        <f>'[1]قائمة الدخل'!K46/'[1]قائمة المركز المالي'!K56</f>
        <v>2.0233082068498505E-2</v>
      </c>
      <c r="L15" s="23">
        <f>'[1]قائمة الدخل'!L46/'[1]قائمة المركز المالي'!L56</f>
        <v>5.7473918532114851E-2</v>
      </c>
      <c r="M15" s="23">
        <f>'[1]قائمة الدخل'!M46/'[1]قائمة المركز المالي'!M56</f>
        <v>9.8919113299435965E-2</v>
      </c>
      <c r="N15" s="23">
        <f>'[1]قائمة الدخل'!N46/'[1]قائمة المركز المالي'!N56</f>
        <v>0.12561909083001627</v>
      </c>
      <c r="O15" s="23">
        <f>'[1]قائمة الدخل'!O46/'[1]قائمة المركز المالي'!O56</f>
        <v>5.1568710538617481E-2</v>
      </c>
      <c r="P15" s="23">
        <f>'[1]قائمة الدخل'!P46/'[1]قائمة المركز المالي'!P56</f>
        <v>2.7391086548698672E-2</v>
      </c>
      <c r="Q15" s="23">
        <f>'[1]قائمة الدخل'!Q46/'[1]قائمة المركز المالي'!Q56</f>
        <v>-4.5095109665321521E-2</v>
      </c>
      <c r="R15" s="16" t="s">
        <v>36</v>
      </c>
      <c r="S15" s="17" t="s">
        <v>37</v>
      </c>
    </row>
    <row r="16" spans="1:19" ht="49.5">
      <c r="A16" s="24" t="s">
        <v>38</v>
      </c>
      <c r="B16" s="25">
        <f>'[1]قائمة الدخل'!B13/'[1]قائمة الدخل'!B33</f>
        <v>0.22901235331430894</v>
      </c>
      <c r="C16" s="25">
        <f>'[1]قائمة الدخل'!C13/'[1]قائمة الدخل'!C33</f>
        <v>0.61008286934958367</v>
      </c>
      <c r="D16" s="25">
        <f>'[1]قائمة الدخل'!D13/'[1]قائمة الدخل'!D33</f>
        <v>0.61552983208332646</v>
      </c>
      <c r="E16" s="25">
        <f>'[1]قائمة الدخل'!E13/'[1]قائمة الدخل'!E33</f>
        <v>0.4473960436767711</v>
      </c>
      <c r="F16" s="25">
        <f>'[1]قائمة الدخل'!F13/'[1]قائمة الدخل'!F33</f>
        <v>1.1514850204385003</v>
      </c>
      <c r="G16" s="25">
        <f>'[1]قائمة الدخل'!G13/'[1]قائمة الدخل'!G33</f>
        <v>1.0850713526214264</v>
      </c>
      <c r="H16" s="25">
        <f>'[1]قائمة الدخل'!H13/'[1]قائمة الدخل'!H33</f>
        <v>0.30506612908083908</v>
      </c>
      <c r="I16" s="25">
        <f>'[1]قائمة الدخل'!I13/'[1]قائمة الدخل'!I33</f>
        <v>0.38467206971402718</v>
      </c>
      <c r="J16" s="25">
        <f>'[1]قائمة الدخل'!J13/'[1]قائمة الدخل'!J33</f>
        <v>0.39685998928734256</v>
      </c>
      <c r="K16" s="25">
        <f>'[1]قائمة الدخل'!K13/'[1]قائمة الدخل'!K33</f>
        <v>0.29719203145096812</v>
      </c>
      <c r="L16" s="25">
        <f>'[1]قائمة الدخل'!L13/'[1]قائمة الدخل'!L33</f>
        <v>0.76659692634289311</v>
      </c>
      <c r="M16" s="25">
        <f>'[1]قائمة الدخل'!M13/'[1]قائمة الدخل'!M33</f>
        <v>1.0371910512589733</v>
      </c>
      <c r="N16" s="25">
        <f>'[1]قائمة الدخل'!N13/'[1]قائمة الدخل'!N33</f>
        <v>1.320269663123893</v>
      </c>
      <c r="O16" s="25">
        <f>'[1]قائمة الدخل'!O13/'[1]قائمة الدخل'!O33</f>
        <v>1.5232051804057078</v>
      </c>
      <c r="P16" s="25">
        <f>'[1]قائمة الدخل'!P13/'[1]قائمة الدخل'!P33</f>
        <v>1.5716280956678907</v>
      </c>
      <c r="Q16" s="25">
        <f>'[1]قائمة الدخل'!Q13/'[1]قائمة الدخل'!Q33</f>
        <v>-1.1365785742125043</v>
      </c>
      <c r="R16" s="16" t="s">
        <v>39</v>
      </c>
      <c r="S16" s="26" t="s">
        <v>40</v>
      </c>
    </row>
    <row r="17" spans="1:20">
      <c r="A17" s="14" t="s">
        <v>41</v>
      </c>
      <c r="B17" s="27">
        <f>'[1]قائمة الدخل'!B46/'[1]قائمة الدخل'!B33</f>
        <v>0.77479635248386214</v>
      </c>
      <c r="C17" s="27">
        <f>'[1]قائمة الدخل'!C46/'[1]قائمة الدخل'!C33</f>
        <v>0.1997409322000922</v>
      </c>
      <c r="D17" s="27">
        <f>'[1]قائمة الدخل'!D46/'[1]قائمة الدخل'!D33</f>
        <v>0.62451837750448291</v>
      </c>
      <c r="E17" s="27">
        <f>'[1]قائمة الدخل'!E46/'[1]قائمة الدخل'!E33</f>
        <v>0.68872478107235702</v>
      </c>
      <c r="F17" s="27">
        <f>'[1]قائمة الدخل'!F46/'[1]قائمة الدخل'!F33</f>
        <v>0.36112986504928973</v>
      </c>
      <c r="G17" s="27">
        <f>'[1]قائمة الدخل'!G46/'[1]قائمة الدخل'!G33</f>
        <v>-0.33374344155418295</v>
      </c>
      <c r="H17" s="27">
        <f>'[1]قائمة الدخل'!H46/'[1]قائمة الدخل'!H33</f>
        <v>0.87429457452935866</v>
      </c>
      <c r="I17" s="27">
        <f>'[1]قائمة الدخل'!I46/'[1]قائمة الدخل'!I33</f>
        <v>0.70674778859040188</v>
      </c>
      <c r="J17" s="27">
        <f>'[1]قائمة الدخل'!J46/'[1]قائمة الدخل'!J33</f>
        <v>-5.7884320127947815E-2</v>
      </c>
      <c r="K17" s="27">
        <f>'[1]قائمة الدخل'!K46/'[1]قائمة الدخل'!K33</f>
        <v>4.1310058540013454E-2</v>
      </c>
      <c r="L17" s="27">
        <f>'[1]قائمة الدخل'!L46/'[1]قائمة الدخل'!L33</f>
        <v>0.18484349253726862</v>
      </c>
      <c r="M17" s="27">
        <f>'[1]قائمة الدخل'!M46/'[1]قائمة الدخل'!M33</f>
        <v>0.34189665771920974</v>
      </c>
      <c r="N17" s="27">
        <f>'[1]قائمة الدخل'!N46/'[1]قائمة الدخل'!N33</f>
        <v>0.43587354026377073</v>
      </c>
      <c r="O17" s="27">
        <f>'[1]قائمة الدخل'!O46/'[1]قائمة الدخل'!O33</f>
        <v>0.24563787148252902</v>
      </c>
      <c r="P17" s="27">
        <f>'[1]قائمة الدخل'!P46/'[1]قائمة الدخل'!P33</f>
        <v>0.26488030504533483</v>
      </c>
      <c r="Q17" s="27">
        <f>'[1]قائمة الدخل'!Q46/'[1]قائمة الدخل'!Q33</f>
        <v>2.8765498426384601</v>
      </c>
      <c r="R17" s="14" t="s">
        <v>42</v>
      </c>
      <c r="S17" s="17" t="s">
        <v>43</v>
      </c>
    </row>
    <row r="18" spans="1:20">
      <c r="A18" s="14" t="s">
        <v>44</v>
      </c>
      <c r="B18" s="27">
        <f>'[1]قائمة الدخل'!B33/'[1]قائمة المركز المالي'!B24</f>
        <v>8.1320233610282094E-2</v>
      </c>
      <c r="C18" s="27">
        <f>'[1]قائمة الدخل'!C33/'[1]قائمة المركز المالي'!C24</f>
        <v>5.7491876632269678E-2</v>
      </c>
      <c r="D18" s="27">
        <f>'[1]قائمة الدخل'!D33/'[1]قائمة المركز المالي'!D24</f>
        <v>5.8111254821691764E-2</v>
      </c>
      <c r="E18" s="27">
        <f>'[1]قائمة الدخل'!E33/'[1]قائمة المركز المالي'!E24</f>
        <v>5.4637531305580002E-2</v>
      </c>
      <c r="F18" s="27">
        <f>'[1]قائمة الدخل'!F33/'[1]قائمة المركز المالي'!F24</f>
        <v>2.4155403689488538E-2</v>
      </c>
      <c r="G18" s="27">
        <f>'[1]قائمة الدخل'!G33/'[1]قائمة المركز المالي'!G24</f>
        <v>1.8023579739580412E-2</v>
      </c>
      <c r="H18" s="27">
        <f>'[1]قائمة الدخل'!H33/'[1]قائمة المركز المالي'!H24</f>
        <v>6.5676164362031469E-2</v>
      </c>
      <c r="I18" s="27">
        <f>'[1]قائمة الدخل'!I33/'[1]قائمة المركز المالي'!I24</f>
        <v>6.3050770113799393E-2</v>
      </c>
      <c r="J18" s="27">
        <f>'[1]قائمة الدخل'!J33/'[1]قائمة المركز المالي'!J24</f>
        <v>3.9883302275071759E-2</v>
      </c>
      <c r="K18" s="27">
        <f>'[1]قائمة الدخل'!K33/'[1]قائمة المركز المالي'!K24</f>
        <v>5.0974972404529431E-2</v>
      </c>
      <c r="L18" s="27">
        <f>'[1]قائمة الدخل'!L33/'[1]قائمة المركز المالي'!L24</f>
        <v>3.3332260388505008E-2</v>
      </c>
      <c r="M18" s="27">
        <f>'[1]قائمة الدخل'!M33/'[1]قائمة المركز المالي'!M24</f>
        <v>4.0342507470768722E-2</v>
      </c>
      <c r="N18" s="27">
        <f>'[1]قائمة الدخل'!N33/'[1]قائمة المركز المالي'!N24</f>
        <v>2.2079403576569286E-2</v>
      </c>
      <c r="O18" s="27">
        <f>'[1]قائمة الدخل'!O33/'[1]قائمة المركز المالي'!O24</f>
        <v>1.7099617590042814E-2</v>
      </c>
      <c r="P18" s="27">
        <f>'[1]قائمة الدخل'!P33/'[1]قائمة المركز المالي'!P24</f>
        <v>1.417275443805115E-2</v>
      </c>
      <c r="Q18" s="27">
        <f>'[1]قائمة الدخل'!Q33/'[1]قائمة المركز المالي'!Q24</f>
        <v>-6.4034799672473717E-3</v>
      </c>
      <c r="R18" s="14" t="s">
        <v>45</v>
      </c>
      <c r="S18" s="17" t="s">
        <v>46</v>
      </c>
    </row>
    <row r="19" spans="1:20">
      <c r="A19" s="14" t="s">
        <v>47</v>
      </c>
      <c r="B19" s="27">
        <f>'[1]قائمة المركز المالي'!B58/'[1]قائمة المركز المالي'!B24</f>
        <v>8.9920604082299405E-2</v>
      </c>
      <c r="C19" s="27">
        <f>'[1]قائمة المركز المالي'!C58/'[1]قائمة المركز المالي'!C24</f>
        <v>7.4793829315436808E-2</v>
      </c>
      <c r="D19" s="27">
        <f>'[1]قائمة المركز المالي'!D58/'[1]قائمة المركز المالي'!D24</f>
        <v>6.9947687861520252E-2</v>
      </c>
      <c r="E19" s="27">
        <f>'[1]قائمة المركز المالي'!E58/'[1]قائمة المركز المالي'!E24</f>
        <v>6.3868640067744606E-2</v>
      </c>
      <c r="F19" s="27">
        <f>'[1]قائمة المركز المالي'!F58/'[1]قائمة المركز المالي'!F24</f>
        <v>4.8724754332889891E-2</v>
      </c>
      <c r="G19" s="27">
        <f>'[1]قائمة المركز المالي'!G58/'[1]قائمة المركز المالي'!G24</f>
        <v>8.70805005846986E-2</v>
      </c>
      <c r="H19" s="27">
        <f>'[1]قائمة المركز المالي'!H58/'[1]قائمة المركز المالي'!H24</f>
        <v>0.13295384177347061</v>
      </c>
      <c r="I19" s="27">
        <f>'[1]قائمة المركز المالي'!I58/'[1]قائمة المركز المالي'!I24</f>
        <v>0.11592553117511857</v>
      </c>
      <c r="J19" s="27">
        <f>'[1]قائمة المركز المالي'!J58/'[1]قائمة المركز المالي'!J24</f>
        <v>0.10256769607668512</v>
      </c>
      <c r="K19" s="27">
        <f>'[1]قائمة المركز المالي'!K58/'[1]قائمة المركز المالي'!K24</f>
        <v>0.10407604175071439</v>
      </c>
      <c r="L19" s="27">
        <f>'[1]قائمة المركز المالي'!L58/'[1]قائمة المركز المالي'!L24</f>
        <v>0.10755430304819201</v>
      </c>
      <c r="M19" s="27">
        <f>'[1]قائمة المركز المالي'!M58/'[1]قائمة المركز المالي'!M24</f>
        <v>0.13989852824262525</v>
      </c>
      <c r="N19" s="27">
        <f>'[1]قائمة المركز المالي'!N58/'[1]قائمة المركز المالي'!N24</f>
        <v>7.699724426376181E-2</v>
      </c>
      <c r="O19" s="27">
        <f>'[1]قائمة المركز المالي'!O58/'[1]قائمة المركز المالي'!O24</f>
        <v>8.1450818221213889E-2</v>
      </c>
      <c r="P19" s="27">
        <f>'[1]قائمة المركز المالي'!P58/'[1]قائمة المركز المالي'!P24</f>
        <v>0.1370549325310341</v>
      </c>
      <c r="Q19" s="27">
        <f>'[1]قائمة المركز المالي'!Q58/'[1]قائمة المركز المالي'!Q24</f>
        <v>0.40846844433530727</v>
      </c>
      <c r="R19" s="16" t="s">
        <v>48</v>
      </c>
      <c r="S19" s="17" t="s">
        <v>49</v>
      </c>
    </row>
    <row r="20" spans="1:20">
      <c r="A20" s="28" t="s">
        <v>50</v>
      </c>
      <c r="B20" s="27">
        <f>'[1]قائمة المركز المالي'!B56/('[1]قائمة المركز المالي'!B27+'[1]قائمة المركز المالي'!B28)</f>
        <v>0.28608589458113853</v>
      </c>
      <c r="C20" s="27">
        <f>'[1]قائمة المركز المالي'!C56/('[1]قائمة المركز المالي'!C27+'[1]قائمة المركز المالي'!C28)</f>
        <v>0.17206799702421446</v>
      </c>
      <c r="D20" s="27">
        <f>'[1]قائمة المركز المالي'!D56/('[1]قائمة المركز المالي'!D27+'[1]قائمة المركز المالي'!D28)</f>
        <v>0.14501946062047327</v>
      </c>
      <c r="E20" s="27">
        <f>'[1]قائمة المركز المالي'!E56/('[1]قائمة المركز المالي'!E27+'[1]قائمة المركز المالي'!E28)</f>
        <v>0.15065609637090902</v>
      </c>
      <c r="F20" s="27">
        <f>'[1]قائمة المركز المالي'!F56/('[1]قائمة المركز المالي'!F27+'[1]قائمة المركز المالي'!F28)</f>
        <v>0.1551505267870727</v>
      </c>
      <c r="G20" s="27">
        <f>'[1]قائمة المركز المالي'!G56/('[1]قائمة المركز المالي'!G27+'[1]قائمة المركز المالي'!G28)</f>
        <v>0.20198318718668193</v>
      </c>
      <c r="H20" s="27">
        <f>'[1]قائمة المركز المالي'!H56/('[1]قائمة المركز المالي'!H27+'[1]قائمة المركز المالي'!H28)</f>
        <v>0.34430094845416043</v>
      </c>
      <c r="I20" s="27">
        <f>'[1]قائمة المركز المالي'!I56/('[1]قائمة المركز المالي'!I27+'[1]قائمة المركز المالي'!I28)</f>
        <v>0.36148880638105346</v>
      </c>
      <c r="J20" s="27">
        <f>'[1]قائمة المركز المالي'!J56/('[1]قائمة المركز المالي'!J27+'[1]قائمة المركز المالي'!J28)</f>
        <v>0.29825905803471769</v>
      </c>
      <c r="K20" s="27">
        <f>'[1]قائمة المركز المالي'!K56/('[1]قائمة المركز المالي'!K27+'[1]قائمة المركز المالي'!K28)</f>
        <v>0.2555430999096675</v>
      </c>
      <c r="L20" s="27">
        <f>'[1]قائمة المركز المالي'!L56/('[1]قائمة المركز المالي'!L27+'[1]قائمة المركز المالي'!L28)</f>
        <v>0.21053738608175085</v>
      </c>
      <c r="M20" s="27">
        <f>'[1]قائمة المركز المالي'!M56/('[1]قائمة المركز المالي'!M27+'[1]قائمة المركز المالي'!M28)</f>
        <v>0.79659800173316708</v>
      </c>
      <c r="N20" s="27">
        <f>'[1]قائمة المركز المالي'!N56/('[1]قائمة المركز المالي'!N27+'[1]قائمة المركز المالي'!N28)</f>
        <v>0.42684426087489274</v>
      </c>
      <c r="O20" s="27">
        <f>'[1]قائمة المركز المالي'!O56/('[1]قائمة المركز المالي'!O27+'[1]قائمة المركز المالي'!O28)</f>
        <v>0.54376593134993467</v>
      </c>
      <c r="P20" s="27">
        <f>'[1]قائمة المركز المالي'!P56/('[1]قائمة المركز المالي'!P27+'[1]قائمة المركز المالي'!P28)</f>
        <v>0.88818002840737353</v>
      </c>
      <c r="Q20" s="27">
        <f>'[1]قائمة المركز المالي'!Q56/('[1]قائمة المركز المالي'!Q27+'[1]قائمة المركز المالي'!Q28)</f>
        <v>4.7453507296553168</v>
      </c>
      <c r="R20" s="14" t="s">
        <v>51</v>
      </c>
      <c r="S20" s="17" t="s">
        <v>52</v>
      </c>
    </row>
    <row r="21" spans="1:20">
      <c r="A21" s="14" t="s">
        <v>53</v>
      </c>
      <c r="B21" s="27">
        <f>'[1]قائمة المركز المالي'!B36/'[1]قائمة المركز المالي'!B24</f>
        <v>0.80735049379637203</v>
      </c>
      <c r="C21" s="27">
        <f>'[1]قائمة المركز المالي'!C36/'[1]قائمة المركز المالي'!C24</f>
        <v>0.77098580411010198</v>
      </c>
      <c r="D21" s="27">
        <f>'[1]قائمة المركز المالي'!D36/'[1]قائمة المركز المالي'!D24</f>
        <v>0.79414648991529091</v>
      </c>
      <c r="E21" s="27">
        <f>'[1]قائمة المركز المالي'!E36/'[1]قائمة المركز المالي'!E24</f>
        <v>0.77635036803500357</v>
      </c>
      <c r="F21" s="27">
        <f>'[1]قائمة المركز المالي'!F36/'[1]قائمة المركز المالي'!F24</f>
        <v>0.71652027194150536</v>
      </c>
      <c r="G21" s="27">
        <f>'[1]قائمة المركز المالي'!G36/'[1]قائمة المركز المالي'!G24</f>
        <v>0.58899074300465959</v>
      </c>
      <c r="H21" s="27">
        <f>'[1]قائمة المركز المالي'!H36/'[1]قائمة المركز المالي'!H24</f>
        <v>0.599298886969722</v>
      </c>
      <c r="I21" s="27">
        <f>'[1]قائمة المركز المالي'!I36/'[1]قائمة المركز المالي'!I24</f>
        <v>0.5941747703385396</v>
      </c>
      <c r="J21" s="27">
        <f>'[1]قائمة المركز المالي'!J36/'[1]قائمة المركز المالي'!J24</f>
        <v>0.53747804641768004</v>
      </c>
      <c r="K21" s="27">
        <f>'[1]قائمة المركز المالي'!K36/'[1]قائمة المركز المالي'!K24</f>
        <v>0.5641098736840422</v>
      </c>
      <c r="L21" s="27">
        <f>'[1]قائمة المركز المالي'!L36/'[1]قائمة المركز المالي'!L24</f>
        <v>0.59283111010704326</v>
      </c>
      <c r="M21" s="27">
        <f>'[1]قائمة المركز المالي'!M36/'[1]قائمة المركز المالي'!M24</f>
        <v>0.35279086404464349</v>
      </c>
      <c r="N21" s="27">
        <f>'[1]قائمة المركز المالي'!N36/'[1]قائمة المركز المالي'!N24</f>
        <v>0.22319655751433054</v>
      </c>
      <c r="O21" s="27">
        <f>'[1]قائمة المركز المالي'!O36/'[1]قائمة المركز المالي'!O24</f>
        <v>0.245330731003715</v>
      </c>
      <c r="P21" s="27">
        <f>'[1]قائمة المركز المالي'!P36/'[1]قائمة المركز المالي'!P24</f>
        <v>0.24220852008880062</v>
      </c>
      <c r="Q21" s="27">
        <f>'[1]قائمة المركز المالي'!Q36/'[1]قائمة المركز المالي'!Q24</f>
        <v>0.260443765427677</v>
      </c>
      <c r="R21" s="16" t="s">
        <v>54</v>
      </c>
      <c r="S21" s="17" t="s">
        <v>55</v>
      </c>
    </row>
    <row r="22" spans="1:20">
      <c r="A22" s="14" t="s">
        <v>56</v>
      </c>
      <c r="B22" s="27">
        <f>('[1]قائمة المركز المالي'!B27+'[1]قائمة المركز المالي'!B28)/'[1]قائمة المركز المالي'!B24</f>
        <v>0.31431330864443047</v>
      </c>
      <c r="C22" s="27">
        <f>('[1]قائمة المركز المالي'!C27+'[1]قائمة المركز المالي'!C28)/'[1]قائمة المركز المالي'!C24</f>
        <v>0.43467600372491905</v>
      </c>
      <c r="D22" s="27">
        <f>('[1]قائمة المركز المالي'!D27+'[1]قائمة المركز المالي'!D28)/'[1]قائمة المركز المالي'!D24</f>
        <v>0.48233311282668856</v>
      </c>
      <c r="E22" s="27">
        <f>('[1]قائمة المركز المالي'!E27+'[1]قائمة المركز المالي'!E28)/'[1]قائمة المركز المالي'!E24</f>
        <v>0.42393664515575052</v>
      </c>
      <c r="F22" s="27">
        <f>('[1]قائمة المركز المالي'!F27+'[1]قائمة المركز المالي'!F28)/'[1]قائمة المركز المالي'!F24</f>
        <v>0.31404826874844805</v>
      </c>
      <c r="G22" s="27">
        <f>('[1]قائمة المركز المالي'!G27+'[1]قائمة المركز المالي'!G28)/'[1]قائمة المركز المالي'!G24</f>
        <v>0.43112747054642175</v>
      </c>
      <c r="H22" s="27">
        <f>('[1]قائمة المركز المالي'!H27+'[1]قائمة المركز المالي'!H28)/'[1]قائمة المركز المالي'!H24</f>
        <v>0.38615589753791174</v>
      </c>
      <c r="I22" s="27">
        <f>('[1]قائمة المركز المالي'!I27+'[1]قائمة المركز المالي'!I28)/'[1]قائمة المركز المالي'!I24</f>
        <v>0.32068913097386165</v>
      </c>
      <c r="J22" s="27">
        <f>('[1]قائمة المركز المالي'!J27+'[1]قائمة المركز المالي'!J28)/'[1]قائمة المركز المالي'!J24</f>
        <v>0.34388795013476542</v>
      </c>
      <c r="K22" s="27">
        <f>('[1]قائمة المركز المالي'!K27+'[1]قائمة المركز المالي'!K28)/'[1]قائمة المركز المالي'!K24</f>
        <v>0.40727392673683799</v>
      </c>
      <c r="L22" s="27">
        <f>('[1]قائمة المركز المالي'!L27+'[1]قائمة المركز المالي'!L28)/'[1]قائمة المركز المالي'!L24</f>
        <v>0.50917713942181375</v>
      </c>
      <c r="M22" s="27">
        <f>('[1]قائمة المركز المالي'!M27+'[1]قائمة المركز المالي'!M28)/'[1]قائمة المركز المالي'!M24</f>
        <v>0.17504040761713147</v>
      </c>
      <c r="N22" s="27">
        <f>('[1]قائمة المركز المالي'!N27+'[1]قائمة المركز المالي'!N28)/'[1]قائمة المركز المالي'!N24</f>
        <v>0.17948276498108129</v>
      </c>
      <c r="O22" s="27">
        <f>('[1]قائمة المركز المالي'!O27+'[1]قائمة المركز المالي'!O28)/'[1]قائمة المركز المالي'!O24</f>
        <v>0.14979021951413338</v>
      </c>
      <c r="P22" s="27">
        <f>('[1]قائمة المركز المالي'!P27+'[1]قائمة المركز المالي'!P28)/'[1]قائمة المركز المالي'!P24</f>
        <v>0.15430985627631377</v>
      </c>
      <c r="Q22" s="27">
        <f>('[1]قائمة المركز المالي'!Q27+'[1]قائمة المركز المالي'!Q28)/'[1]قائمة المركز المالي'!Q24</f>
        <v>8.60776089283872E-2</v>
      </c>
      <c r="R22" s="14" t="s">
        <v>57</v>
      </c>
      <c r="S22" s="17" t="s">
        <v>58</v>
      </c>
    </row>
    <row r="23" spans="1:20">
      <c r="A23" s="28" t="s">
        <v>59</v>
      </c>
      <c r="B23" s="25">
        <f>'[1]قائمة المركز المالي'!B10/'[1]قائمة المركز المالي'!B24</f>
        <v>0.2004868753864299</v>
      </c>
      <c r="C23" s="25">
        <f>'[1]قائمة المركز المالي'!C10/'[1]قائمة المركز المالي'!C24</f>
        <v>0.38355775956434102</v>
      </c>
      <c r="D23" s="25">
        <f>'[1]قائمة المركز المالي'!D10/'[1]قائمة المركز المالي'!D24</f>
        <v>0.38137617760326908</v>
      </c>
      <c r="E23" s="25">
        <f>'[1]قائمة المركز المالي'!E10/'[1]قائمة المركز المالي'!E24</f>
        <v>0.4619516273430338</v>
      </c>
      <c r="F23" s="25">
        <f>'[1]قائمة المركز المالي'!F10/'[1]قائمة المركز المالي'!F24</f>
        <v>0.50560377532295175</v>
      </c>
      <c r="G23" s="25">
        <f>'[1]قائمة المركز المالي'!G10/'[1]قائمة المركز المالي'!G24</f>
        <v>0.17036826427938617</v>
      </c>
      <c r="H23" s="25">
        <f>'[1]قائمة المركز المالي'!H10/'[1]قائمة المركز المالي'!H24</f>
        <v>0.1606167305981876</v>
      </c>
      <c r="I23" s="25">
        <f>'[1]قائمة المركز المالي'!I10/'[1]قائمة المركز المالي'!I24</f>
        <v>0.34086608533155338</v>
      </c>
      <c r="J23" s="25">
        <f>'[1]قائمة المركز المالي'!J10/'[1]قائمة المركز المالي'!J24</f>
        <v>0.25490010890751919</v>
      </c>
      <c r="K23" s="25">
        <f>'[1]قائمة المركز المالي'!K10/'[1]قائمة المركز المالي'!K24</f>
        <v>0.20898634972985644</v>
      </c>
      <c r="L23" s="25">
        <f>'[1]قائمة المركز المالي'!L10/'[1]قائمة المركز المالي'!L24</f>
        <v>0.25697273530401427</v>
      </c>
      <c r="M23" s="25">
        <f>'[1]قائمة المركز المالي'!M10/'[1]قائمة المركز المالي'!M24</f>
        <v>0.3943384275448365</v>
      </c>
      <c r="N23" s="25">
        <f>'[1]قائمة المركز المالي'!N10/'[1]قائمة المركز المالي'!N24</f>
        <v>0.41526695231300836</v>
      </c>
      <c r="O23" s="25">
        <f>'[1]قائمة المركز المالي'!O10/'[1]قائمة المركز المالي'!O24</f>
        <v>0.26288299978516366</v>
      </c>
      <c r="P23" s="25">
        <f>'[1]قائمة المركز المالي'!P10/'[1]قائمة المركز المالي'!P24</f>
        <v>0.3400010077589623</v>
      </c>
      <c r="Q23" s="25">
        <f>'[1]قائمة المركز المالي'!Q10/'[1]قائمة المركز المالي'!Q24</f>
        <v>0.12417722637306274</v>
      </c>
      <c r="R23" s="28" t="s">
        <v>60</v>
      </c>
      <c r="S23" s="29" t="s">
        <v>61</v>
      </c>
    </row>
    <row r="24" spans="1:20">
      <c r="A24" s="28" t="s">
        <v>62</v>
      </c>
      <c r="B24" s="25">
        <f>'[1]قائمة المركز المالي'!B10/('[1]قائمة المركز المالي'!B27+'[1]قائمة المركز المالي'!B28)</f>
        <v>0.63785678134689594</v>
      </c>
      <c r="C24" s="25">
        <f>'[1]قائمة المركز المالي'!C10/('[1]قائمة المركز المالي'!C27+'[1]قائمة المركز المالي'!C28)</f>
        <v>0.88239920372294633</v>
      </c>
      <c r="D24" s="25">
        <f>'[1]قائمة المركز المالي'!D10/('[1]قائمة المركز المالي'!D27+'[1]قائمة المركز المالي'!D28)</f>
        <v>0.79069043252749838</v>
      </c>
      <c r="E24" s="25">
        <f>'[1]قائمة المركز المالي'!E10/('[1]قائمة المركز المالي'!E27+'[1]قائمة المركز المالي'!E28)</f>
        <v>1.0896713757153902</v>
      </c>
      <c r="F24" s="25">
        <f>'[1]قائمة المركز المالي'!F10/('[1]قائمة المركز المالي'!F27+'[1]قائمة المركز المالي'!F28)</f>
        <v>1.6099556203187964</v>
      </c>
      <c r="G24" s="25">
        <f>'[1]قائمة المركز المالي'!G10/('[1]قائمة المركز المالي'!G27+'[1]قائمة المركز المالي'!G28)</f>
        <v>0.39516912263432713</v>
      </c>
      <c r="H24" s="25">
        <f>'[1]قائمة المركز المالي'!H10/('[1]قائمة المركز المالي'!H27+'[1]قائمة المركز المالي'!H28)</f>
        <v>0.41593753098751696</v>
      </c>
      <c r="I24" s="25">
        <f>'[1]قائمة المركز المالي'!I10/('[1]قائمة المركز المالي'!I27+'[1]قائمة المركز المالي'!I28)</f>
        <v>1.0629174874010192</v>
      </c>
      <c r="J24" s="25">
        <f>'[1]قائمة المركز المالي'!J10/('[1]قائمة المركز المالي'!J27+'[1]قائمة المركز المالي'!J28)</f>
        <v>0.74123012687018253</v>
      </c>
      <c r="K24" s="25">
        <f>'[1]قائمة المركز المالي'!K10/('[1]قائمة المركز المالي'!K27+'[1]قائمة المركز المالي'!K28)</f>
        <v>0.51313461532953464</v>
      </c>
      <c r="L24" s="25">
        <f>'[1]قائمة المركز المالي'!L10/('[1]قائمة المركز المالي'!L27+'[1]قائمة المركز المالي'!L28)</f>
        <v>0.50468238930721576</v>
      </c>
      <c r="M24" s="25">
        <f>'[1]قائمة المركز المالي'!M10/('[1]قائمة المركز المالي'!M27+'[1]قائمة المركز المالي'!M28)</f>
        <v>2.2528422603275633</v>
      </c>
      <c r="N24" s="25">
        <f>'[1]قائمة المركز المالي'!N10/('[1]قائمة المركز المالي'!N27+'[1]قائمة المركز المالي'!N28)</f>
        <v>2.3136870682640773</v>
      </c>
      <c r="O24" s="25">
        <f>'[1]قائمة المركز المالي'!O10/('[1]قائمة المركز المالي'!O27+'[1]قائمة المركز المالي'!O28)</f>
        <v>1.755007774458595</v>
      </c>
      <c r="P24" s="25">
        <f>'[1]قائمة المركز المالي'!P10/('[1]قائمة المركز المالي'!P27+'[1]قائمة المركز المالي'!P28)</f>
        <v>2.2033654619581919</v>
      </c>
      <c r="Q24" s="25">
        <f>'[1]قائمة المركز المالي'!Q10/('[1]قائمة المركز المالي'!Q27+'[1]قائمة المركز المالي'!Q28)</f>
        <v>1.4426193747595004</v>
      </c>
      <c r="R24" s="28" t="s">
        <v>63</v>
      </c>
      <c r="S24" s="29" t="s">
        <v>64</v>
      </c>
    </row>
    <row r="25" spans="1:20">
      <c r="A25" s="28" t="s">
        <v>65</v>
      </c>
      <c r="B25" s="25">
        <f>'[1]قائمة المركز المالي'!B56/'[1]قائمة المركز المالي'!B10</f>
        <v>0.44851117515289357</v>
      </c>
      <c r="C25" s="25">
        <f>'[1]قائمة المركز المالي'!C56/'[1]قائمة المركز المالي'!C10</f>
        <v>0.19500017259562258</v>
      </c>
      <c r="D25" s="25">
        <f>'[1]قائمة المركز المالي'!D56/'[1]قائمة المركز المالي'!D10</f>
        <v>0.18340864471688142</v>
      </c>
      <c r="E25" s="25">
        <f>'[1]قائمة المركز المالي'!E56/'[1]قائمة المركز المالي'!E10</f>
        <v>0.13825828568911466</v>
      </c>
      <c r="F25" s="25">
        <f>'[1]قائمة المركز المالي'!F56/'[1]قائمة المركز المالي'!F10</f>
        <v>9.6369443249839676E-2</v>
      </c>
      <c r="G25" s="25">
        <f>'[1]قائمة المركز المالي'!G56/'[1]قائمة المركز المالي'!G10</f>
        <v>0.51113099586373467</v>
      </c>
      <c r="H25" s="25">
        <f>'[1]قائمة المركز المالي'!H56/'[1]قائمة المركز المالي'!H10</f>
        <v>0.8277708136525278</v>
      </c>
      <c r="I25" s="25">
        <f>'[1]قائمة المركز المالي'!I56/'[1]قائمة المركز المالي'!I10</f>
        <v>0.34009112717201012</v>
      </c>
      <c r="J25" s="25">
        <f>'[1]قائمة المركز المالي'!J56/'[1]قائمة المركز المالي'!J10</f>
        <v>0.40238388487271265</v>
      </c>
      <c r="K25" s="25">
        <f>'[1]قائمة المركز المالي'!K56/'[1]قائمة المركز المالي'!K10</f>
        <v>0.49800401741667322</v>
      </c>
      <c r="L25" s="25">
        <f>'[1]قائمة المركز المالي'!L56/'[1]قائمة المركز المالي'!L10</f>
        <v>0.41716808539873629</v>
      </c>
      <c r="M25" s="25">
        <f>'[1]قائمة المركز المالي'!M56/'[1]قائمة المركز المالي'!M10</f>
        <v>0.35359688326218708</v>
      </c>
      <c r="N25" s="25">
        <f>'[1]قائمة المركز المالي'!N56/'[1]قائمة المركز المالي'!N10</f>
        <v>0.18448660008077378</v>
      </c>
      <c r="O25" s="25">
        <f>'[1]قائمة المركز المالي'!O56/'[1]قائمة المركز المالي'!O10</f>
        <v>0.30983676497825302</v>
      </c>
      <c r="P25" s="25">
        <f>'[1]قائمة المركز المالي'!P56/'[1]قائمة المركز المالي'!P10</f>
        <v>0.40310154794657777</v>
      </c>
      <c r="Q25" s="25">
        <f>'[1]قائمة المركز المالي'!Q56/'[1]قائمة المركز المالي'!Q10</f>
        <v>3.289399000652141</v>
      </c>
      <c r="R25" s="28" t="s">
        <v>66</v>
      </c>
      <c r="S25" s="29" t="s">
        <v>67</v>
      </c>
    </row>
    <row r="26" spans="1:20">
      <c r="A26" s="30" t="s">
        <v>68</v>
      </c>
      <c r="B26" s="31">
        <f>'[1]قائمة المركز المالي'!B24/'[1]قائمة المركز المالي'!B36</f>
        <v>1.2386194195506588</v>
      </c>
      <c r="C26" s="31">
        <f>'[1]قائمة المركز المالي'!C24/'[1]قائمة المركز المالي'!C36</f>
        <v>1.2970407427335631</v>
      </c>
      <c r="D26" s="31">
        <f>'[1]قائمة المركز المالي'!D24/'[1]قائمة المركز المالي'!D36</f>
        <v>1.2592135238256443</v>
      </c>
      <c r="E26" s="31">
        <f>'[1]قائمة المركز المالي'!E24/'[1]قائمة المركز المالي'!E36</f>
        <v>1.2880782198005123</v>
      </c>
      <c r="F26" s="31">
        <f>'[1]قائمة المركز المالي'!F24/'[1]قائمة المركز المالي'!F36</f>
        <v>1.3956339257371873</v>
      </c>
      <c r="G26" s="31">
        <f>'[1]قائمة المركز المالي'!G24/'[1]قائمة المركز المالي'!G36</f>
        <v>1.6978195529841951</v>
      </c>
      <c r="H26" s="31">
        <f>'[1]قائمة المركز المالي'!H24/'[1]قائمة المركز المالي'!H36</f>
        <v>1.668616481262583</v>
      </c>
      <c r="I26" s="31">
        <f>'[1]قائمة المركز المالي'!I24/'[1]قائمة المركز المالي'!I36</f>
        <v>1.6830064989636562</v>
      </c>
      <c r="J26" s="31">
        <f>'[1]قائمة المركز المالي'!J24/'[1]قائمة المركز المالي'!J36</f>
        <v>1.8605411079858116</v>
      </c>
      <c r="K26" s="31">
        <f>'[1]قائمة المركز المالي'!K24/'[1]قائمة المركز المالي'!K36</f>
        <v>1.7727043022120541</v>
      </c>
      <c r="L26" s="31">
        <f>'[1]قائمة المركز المالي'!L24/'[1]قائمة المركز المالي'!L36</f>
        <v>1.6868210573824933</v>
      </c>
      <c r="M26" s="31">
        <f>'[1]قائمة المركز المالي'!M24/'[1]قائمة المركز المالي'!M36</f>
        <v>2.8345405222099407</v>
      </c>
      <c r="N26" s="31">
        <f>'[1]قائمة المركز المالي'!N24/'[1]قائمة المركز المالي'!N36</f>
        <v>4.4803558403260499</v>
      </c>
      <c r="O26" s="31">
        <f>'[1]قائمة المركز المالي'!O24/'[1]قائمة المركز المالي'!O36</f>
        <v>4.0761301933464553</v>
      </c>
      <c r="P26" s="31">
        <f>'[1]قائمة المركز المالي'!P24/'[1]قائمة المركز المالي'!P36</f>
        <v>4.1286739196183984</v>
      </c>
      <c r="Q26" s="31">
        <f>'[1]قائمة المركز المالي'!Q24/'[1]قائمة المركز المالي'!Q36</f>
        <v>3.8396004540860913</v>
      </c>
      <c r="R26" s="32" t="s">
        <v>69</v>
      </c>
      <c r="S26" s="33" t="s">
        <v>70</v>
      </c>
    </row>
    <row r="28" spans="1:20">
      <c r="A28" s="34" t="s">
        <v>71</v>
      </c>
      <c r="B28" s="34"/>
      <c r="C28" s="34"/>
      <c r="D28" s="34"/>
      <c r="E28" s="34"/>
      <c r="F28" s="34"/>
      <c r="G28" s="34"/>
      <c r="H28" s="35"/>
      <c r="I28" s="34"/>
      <c r="J28" s="34"/>
      <c r="K28" s="34"/>
    </row>
    <row r="29" spans="1:20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>
      <c r="A30" s="37" t="s">
        <v>72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20" ht="27" customHeight="1">
      <c r="A31" s="36" t="s">
        <v>73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0" ht="36.75" customHeight="1">
      <c r="A32" s="1" t="s">
        <v>74</v>
      </c>
      <c r="B32" s="38">
        <f>'[1]قائمة المركز المالي'!B47/'نسب مالية'!B35</f>
        <v>150000000</v>
      </c>
      <c r="C32" s="38">
        <f>'[1]قائمة المركز المالي'!C47/'نسب مالية'!C35</f>
        <v>150000000</v>
      </c>
      <c r="D32" s="39">
        <f>'[1]قائمة المركز المالي'!D47/'نسب مالية'!D35</f>
        <v>150000000</v>
      </c>
      <c r="E32" s="39">
        <f>'[1]قائمة المركز المالي'!E47/'نسب مالية'!E35</f>
        <v>150000000</v>
      </c>
      <c r="F32" s="39">
        <f>'[1]قائمة المركز المالي'!F47/'نسب مالية'!F35</f>
        <v>150000000</v>
      </c>
      <c r="G32" s="39">
        <f>'[1]قائمة المركز المالي'!G47/'نسب مالية'!G35</f>
        <v>95618314</v>
      </c>
      <c r="H32" s="40">
        <v>84994057</v>
      </c>
      <c r="I32" s="40">
        <v>84994057</v>
      </c>
      <c r="J32" s="40">
        <f>'[1]قائمة المركز المالي'!J47/'نسب مالية'!J35</f>
        <v>84994057</v>
      </c>
      <c r="K32" s="40">
        <f>'[1]قائمة المركز المالي'!K47/'نسب مالية'!K35</f>
        <v>84994057</v>
      </c>
      <c r="L32" s="40">
        <f>'[2]قائمة المركز المالي'!C42/'نسب مالية'!L35</f>
        <v>84994057</v>
      </c>
      <c r="M32" s="40">
        <f>'[2]قائمة المركز المالي'!D42/'نسب مالية'!M35</f>
        <v>81123092</v>
      </c>
      <c r="N32" s="40">
        <f>'[2]قائمة المركز المالي'!E42/'نسب مالية'!N35</f>
        <v>54613815</v>
      </c>
      <c r="O32" s="40">
        <f>'[2]قائمة المركز المالي'!F42/'نسب مالية'!O35</f>
        <v>50000000</v>
      </c>
      <c r="P32" s="39">
        <f>'[2]قائمة المركز المالي'!G42/'نسب مالية'!P35</f>
        <v>50000000</v>
      </c>
      <c r="Q32" s="39">
        <f>'[2]قائمة المركز المالي'!H42/'نسب مالية'!Q35</f>
        <v>50000000</v>
      </c>
    </row>
    <row r="33" spans="1:17" ht="30" customHeight="1">
      <c r="A33" s="1" t="s">
        <v>75</v>
      </c>
      <c r="B33" s="1">
        <v>5083844</v>
      </c>
      <c r="D33" s="39">
        <v>15952519</v>
      </c>
      <c r="E33" s="39">
        <v>15952519</v>
      </c>
      <c r="F33" s="39">
        <v>15952519</v>
      </c>
      <c r="G33" s="39">
        <v>5770314</v>
      </c>
      <c r="H33" s="39">
        <v>4630029</v>
      </c>
      <c r="I33" s="39">
        <v>1575089</v>
      </c>
      <c r="J33" s="39">
        <v>3713139</v>
      </c>
      <c r="K33" s="39">
        <v>5630135</v>
      </c>
      <c r="L33" s="39">
        <v>4532944</v>
      </c>
      <c r="M33" s="39">
        <v>7571361</v>
      </c>
      <c r="N33" s="39">
        <f>[3]Period_Market_Summary_AR!$C$16</f>
        <v>1743992</v>
      </c>
      <c r="O33" s="39">
        <f>[4]Period_Market_Summary_AR!$C$14</f>
        <v>823048</v>
      </c>
      <c r="P33" s="39">
        <v>0</v>
      </c>
      <c r="Q33" s="39">
        <v>0</v>
      </c>
    </row>
    <row r="34" spans="1:17" ht="38.25" customHeight="1">
      <c r="A34" s="1" t="s">
        <v>76</v>
      </c>
      <c r="B34" s="39">
        <v>2842.47</v>
      </c>
      <c r="C34" s="39">
        <v>839.26</v>
      </c>
      <c r="D34" s="39">
        <v>521.42999999999995</v>
      </c>
      <c r="E34" s="39">
        <v>905.5</v>
      </c>
      <c r="F34" s="39">
        <v>905.5</v>
      </c>
      <c r="G34" s="39">
        <v>1414.32</v>
      </c>
      <c r="H34" s="39">
        <v>200.76</v>
      </c>
      <c r="I34" s="39">
        <v>98.07</v>
      </c>
      <c r="J34" s="39">
        <v>109.7</v>
      </c>
      <c r="K34" s="39">
        <v>129.05000000000001</v>
      </c>
      <c r="L34" s="39">
        <v>70.3</v>
      </c>
      <c r="M34" s="39">
        <v>99.65</v>
      </c>
      <c r="N34" s="39">
        <f>[3]Period_Market_Summary_AR!$H$16/5</f>
        <v>316.32600000000002</v>
      </c>
      <c r="O34" s="39">
        <f>[4]Period_Market_Summary_AR!$H$14/5</f>
        <v>218.346</v>
      </c>
      <c r="P34" s="39">
        <v>0</v>
      </c>
      <c r="Q34" s="39">
        <v>0</v>
      </c>
    </row>
    <row r="35" spans="1:17" ht="24" customHeight="1">
      <c r="A35" s="1" t="s">
        <v>77</v>
      </c>
      <c r="B35" s="39">
        <v>100</v>
      </c>
      <c r="C35" s="39">
        <v>100</v>
      </c>
      <c r="D35" s="39">
        <v>100</v>
      </c>
      <c r="E35" s="39">
        <v>100</v>
      </c>
      <c r="F35" s="39">
        <v>100</v>
      </c>
      <c r="G35" s="39">
        <v>100</v>
      </c>
      <c r="H35" s="39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  <c r="Q35" s="39">
        <v>100</v>
      </c>
    </row>
    <row r="36" spans="1:17" ht="27.75" customHeight="1"/>
    <row r="38" spans="1:17" ht="11.25" customHeight="1">
      <c r="A38" s="41"/>
      <c r="B38" s="41"/>
      <c r="C38" s="41"/>
      <c r="D38" s="41"/>
      <c r="E38" s="41"/>
      <c r="F38" s="41"/>
      <c r="G38" s="41"/>
      <c r="H38" s="42"/>
      <c r="I38" s="41"/>
      <c r="J38" s="41"/>
      <c r="K38" s="41"/>
    </row>
    <row r="42" spans="1:17" ht="15" customHeight="1"/>
    <row r="54" spans="19:19" ht="18">
      <c r="S54" s="43" t="s">
        <v>78</v>
      </c>
    </row>
    <row r="55" spans="19:19" ht="18">
      <c r="S55" s="43" t="s">
        <v>79</v>
      </c>
    </row>
    <row r="56" spans="19:19" ht="18">
      <c r="S56" s="43" t="s">
        <v>80</v>
      </c>
    </row>
  </sheetData>
  <mergeCells count="4">
    <mergeCell ref="C4:E4"/>
    <mergeCell ref="A29:T29"/>
    <mergeCell ref="A30:O30"/>
    <mergeCell ref="A31:T31"/>
  </mergeCells>
  <pageMargins left="0.15748031496062992" right="0.28999999999999998" top="0.17" bottom="0.37" header="0.1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2024-06-26T09:12:03Z</dcterms:created>
  <dcterms:modified xsi:type="dcterms:W3CDTF">2024-06-26T09:12:27Z</dcterms:modified>
</cp:coreProperties>
</file>